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ce aqui" sheetId="1" state="visible" r:id="rId1"/>
    <sheet name="Lançamentos" sheetId="2" state="visible" r:id="rId2"/>
    <sheet name="Cartão" sheetId="3" state="visible" r:id="rId3"/>
    <sheet name="Orçamento" sheetId="4" state="visible" r:id="rId4"/>
    <sheet name="Saldo do mês" sheetId="5" state="visible" r:id="rId5"/>
    <sheet name="Resumo do ano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mmmm/yyyy"/>
    <numFmt numFmtId="165" formatCode="yyyy-mm-dd"/>
    <numFmt numFmtId="166" formatCode="dd/mm/yyyy"/>
    <numFmt numFmtId="167" formatCode="&quot;R$&quot; #,##0.00"/>
    <numFmt numFmtId="168" formatCode="mmm/yyyy"/>
    <numFmt numFmtId="169" formatCode="&quot;R$&quot; #,##0.00;-&quot;R$&quot; #,##0.00;&quot;&quot;"/>
    <numFmt numFmtId="170" formatCode="&quot;vence dia &quot;0"/>
  </numFmts>
  <fonts count="9">
    <font>
      <name val="Calibri"/>
      <family val="2"/>
      <color theme="1"/>
      <sz val="11"/>
      <scheme val="minor"/>
    </font>
    <font>
      <b val="1"/>
      <color rgb="006D28D9"/>
      <sz val="16"/>
    </font>
    <font>
      <color rgb="006B6B76"/>
      <sz val="11"/>
    </font>
    <font>
      <i val="1"/>
      <color rgb="006B6B76"/>
    </font>
    <font>
      <b val="1"/>
    </font>
    <font>
      <b val="1"/>
      <color rgb="006D28D9"/>
    </font>
    <font>
      <b val="1"/>
      <color rgb="006D28D9"/>
      <sz val="13"/>
    </font>
    <font>
      <b val="1"/>
      <color rgb="006D28D9"/>
      <u val="single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6D28D9"/>
      </patternFill>
    </fill>
    <fill>
      <patternFill patternType="solid">
        <fgColor rgb="00EDE7FB"/>
      </patternFill>
    </fill>
  </fills>
  <borders count="2">
    <border>
      <left/>
      <right/>
      <top/>
      <bottom/>
      <diagonal/>
    </border>
    <border>
      <bottom style="thin">
        <color rgb="00E3E0EE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2" borderId="0" applyAlignment="1" pivotButton="0" quotePrefix="0" xfId="0">
      <alignment horizontal="center"/>
    </xf>
    <xf numFmtId="164" fontId="2" fillId="0" borderId="0" applyAlignment="1" pivotButton="0" quotePrefix="0" xfId="0">
      <alignment horizontal="left"/>
    </xf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3" borderId="0" applyAlignment="1" pivotButton="0" quotePrefix="0" xfId="0">
      <alignment horizontal="center" vertical="center" wrapText="1"/>
    </xf>
    <xf numFmtId="166" fontId="3" fillId="0" borderId="0" pivotButton="0" quotePrefix="0" xfId="0"/>
    <xf numFmtId="167" fontId="3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4" fillId="2" borderId="0" applyAlignment="1" pivotButton="0" quotePrefix="0" xfId="0">
      <alignment horizontal="left"/>
    </xf>
    <xf numFmtId="0" fontId="4" fillId="0" borderId="0" applyAlignment="1" pivotButton="0" quotePrefix="0" xfId="0">
      <alignment horizontal="right"/>
    </xf>
    <xf numFmtId="167" fontId="5" fillId="4" borderId="0" pivotButton="0" quotePrefix="0" xfId="0"/>
    <xf numFmtId="168" fontId="8" fillId="3" borderId="0" applyAlignment="1" pivotButton="0" quotePrefix="0" xfId="0">
      <alignment horizontal="center"/>
    </xf>
    <xf numFmtId="168" fontId="0" fillId="0" borderId="0" pivotButton="0" quotePrefix="0" xfId="0"/>
    <xf numFmtId="169" fontId="0" fillId="0" borderId="0" pivotButton="0" quotePrefix="0" xfId="0"/>
    <xf numFmtId="164" fontId="5" fillId="0" borderId="0" pivotButton="0" quotePrefix="0" xfId="0"/>
    <xf numFmtId="0" fontId="0" fillId="0" borderId="1" pivotButton="0" quotePrefix="0" xfId="0"/>
    <xf numFmtId="167" fontId="0" fillId="2" borderId="1" pivotButton="0" quotePrefix="0" xfId="0"/>
    <xf numFmtId="167" fontId="0" fillId="0" borderId="1" pivotButton="0" quotePrefix="0" xfId="0"/>
    <xf numFmtId="9" fontId="0" fillId="0" borderId="1" pivotButton="0" quotePrefix="0" xfId="0"/>
    <xf numFmtId="167" fontId="4" fillId="0" borderId="0" pivotButton="0" quotePrefix="0" xfId="0"/>
    <xf numFmtId="9" fontId="4" fillId="0" borderId="0" pivotButton="0" quotePrefix="0" xfId="0"/>
    <xf numFmtId="167" fontId="0" fillId="2" borderId="0" pivotButton="0" quotePrefix="0" xfId="0"/>
    <xf numFmtId="170" fontId="0" fillId="0" borderId="0" pivotButton="0" quotePrefix="0" xfId="0"/>
    <xf numFmtId="167" fontId="5" fillId="0" borderId="0" pivotButton="0" quotePrefix="0" xfId="0"/>
    <xf numFmtId="1" fontId="4" fillId="0" borderId="0" pivotButton="0" quotePrefix="0" xfId="0"/>
  </cellXfs>
  <cellStyles count="1">
    <cellStyle name="Normal" xfId="0" builtinId="0" hidden="0"/>
  </cellStyles>
  <dxfs count="5">
    <dxf>
      <font>
        <b val="1"/>
        <color rgb="00B42318"/>
      </font>
      <fill>
        <patternFill patternType="solid">
          <fgColor rgb="00FDE2E1"/>
        </patternFill>
      </fill>
    </dxf>
    <dxf>
      <font>
        <color rgb="0092400E"/>
      </font>
      <fill>
        <patternFill patternType="solid">
          <fgColor rgb="00FEF3C7"/>
        </patternFill>
      </fill>
    </dxf>
    <dxf>
      <font>
        <color rgb="00166534"/>
      </font>
      <fill>
        <patternFill patternType="solid">
          <fgColor rgb="00DCFCE7"/>
        </patternFill>
      </fill>
    </dxf>
    <dxf>
      <font>
        <b val="1"/>
        <color rgb="00B42318"/>
      </font>
    </dxf>
    <dxf>
      <font>
        <b val="1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Sobra de cada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 do ano'!E1</f>
            </strRef>
          </tx>
          <spPr>
            <a:ln>
              <a:prstDash val="solid"/>
            </a:ln>
          </spPr>
          <cat>
            <numRef>
              <f>'Resumo do ano'!$A$2:$A$13</f>
            </numRef>
          </cat>
          <val>
            <numRef>
              <f>'Resumo do ano'!$E$2:$E$13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usecalen.com.br/?utm_source=planilha&amp;utm_medium=xlsx&amp;utm_campaign=planilha_controle_financeiro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6D28D9"/>
    <outlinePr summaryBelow="1" summaryRight="1"/>
    <pageSetUpPr/>
  </sheetPr>
  <dimension ref="B2:D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60" customWidth="1" min="4" max="4"/>
  </cols>
  <sheetData>
    <row r="2">
      <c r="B2" s="1" t="inlineStr">
        <is>
          <t>Planilha de controle financeiro</t>
        </is>
      </c>
    </row>
    <row r="3">
      <c r="B3" s="2" t="inlineStr">
        <is>
          <t>Grátis, feita pelo Calen. Funciona no Excel e no Google Sheets.</t>
        </is>
      </c>
    </row>
    <row r="5">
      <c r="B5" s="3" t="inlineStr">
        <is>
          <t>As linhas em cinza são exemplos. Apague e coloque as suas.</t>
        </is>
      </c>
    </row>
    <row r="8">
      <c r="B8" s="4" t="inlineStr">
        <is>
          <t>Configure aqui</t>
        </is>
      </c>
    </row>
    <row r="9">
      <c r="B9" t="inlineStr">
        <is>
          <t>Ano</t>
        </is>
      </c>
      <c r="C9" s="5" t="n">
        <v>2026</v>
      </c>
    </row>
    <row r="10">
      <c r="B10" t="inlineStr">
        <is>
          <t>Mês que você quer ver (1 a 12)</t>
        </is>
      </c>
      <c r="C10" s="5" t="n">
        <v>9</v>
      </c>
      <c r="D10" s="6">
        <f>DATE(C9,C10,1)</f>
        <v/>
      </c>
    </row>
    <row r="13">
      <c r="B13" s="4" t="inlineStr">
        <is>
          <t>Como usar, aba por aba</t>
        </is>
      </c>
    </row>
    <row r="14" ht="48" customHeight="1">
      <c r="B14" s="7" t="inlineStr">
        <is>
          <t>Lançamentos</t>
        </is>
      </c>
      <c r="C14" s="8" t="inlineStr">
        <is>
          <t>Tudo que entra e sai da conta: salário, Pix, boletos, débito. Compras no cartão de crédito NÃO vão aqui.</t>
        </is>
      </c>
    </row>
    <row r="15" ht="48" customHeight="1">
      <c r="B15" s="7" t="inlineStr">
        <is>
          <t>Cartão</t>
        </is>
      </c>
      <c r="C15" s="8" t="inlineStr">
        <is>
          <t>Coloque o dia de fechamento e de vencimento do cartão e lance cada compra com o número de parcelas. A planilha descobre em qual fatura cada compra cai e espalha as parcelas pelos meses.</t>
        </is>
      </c>
    </row>
    <row r="16" ht="48" customHeight="1">
      <c r="B16" s="7" t="inlineStr">
        <is>
          <t>Orçamento</t>
        </is>
      </c>
      <c r="C16" s="8" t="inlineStr">
        <is>
          <t>Defina quanto quer gastar por categoria. A planilha soma a conta e a fatura do mês e pinta de vermelho o que passou do limite.</t>
        </is>
      </c>
    </row>
    <row r="17" ht="48" customHeight="1">
      <c r="B17" s="7" t="inlineStr">
        <is>
          <t>Saldo do mês</t>
        </is>
      </c>
      <c r="C17" s="8" t="inlineStr">
        <is>
          <t>Coloque o saldo do começo do mês, o que vai entrar e as contas a pagar. Você vê o saldo previsto de cada dia e o dia em que o dinheiro aperta.</t>
        </is>
      </c>
    </row>
    <row r="18" ht="48" customHeight="1">
      <c r="B18" s="7" t="inlineStr">
        <is>
          <t>Resumo do ano</t>
        </is>
      </c>
      <c r="C18" s="8" t="inlineStr">
        <is>
          <t>Entradas, saídas, fatura e sobra de cada mês, com gráfico.</t>
        </is>
      </c>
    </row>
    <row r="21" ht="36" customHeight="1">
      <c r="B21" s="4" t="inlineStr">
        <is>
          <t>Não pague a fatura em Lançamentos</t>
        </is>
      </c>
      <c r="C21" s="8" t="inlineStr">
        <is>
          <t>As compras do cartão já entram pela aba Cartão. Se você lançar o pagamento da fatura também, o gasto conta duas vezes.</t>
        </is>
      </c>
    </row>
    <row r="24">
      <c r="B24" s="9" t="inlineStr">
        <is>
          <t>Cansou de digitar?</t>
        </is>
      </c>
    </row>
    <row r="25" ht="36" customHeight="1">
      <c r="B25" s="8" t="inlineStr">
        <is>
          <t>O Calen faz tudo isso sozinho: conecta seus bancos pelo Open Finance, separa os gastos por categoria, monta as faturas futuras do cartão e mostra o saldo previsto de cada dia.</t>
        </is>
      </c>
    </row>
    <row r="26">
      <c r="B26" s="10" t="inlineStr">
        <is>
          <t>Conheça em usecalen.com.br</t>
        </is>
      </c>
    </row>
  </sheetData>
  <mergeCells count="7">
    <mergeCell ref="C21:D21"/>
    <mergeCell ref="C16:D16"/>
    <mergeCell ref="C15:D15"/>
    <mergeCell ref="B25:D25"/>
    <mergeCell ref="C14:D14"/>
    <mergeCell ref="C18:D18"/>
    <mergeCell ref="C17:D17"/>
  </mergeCells>
  <dataValidations count="1">
    <dataValidation sqref="C10" showDropDown="0" showInputMessage="0" showErrorMessage="0" allowBlank="0" error="Escolha um mês de 1 a 12." type="whole" operator="between">
      <formula1>1</formula1>
      <formula2>12</formula2>
    </dataValidation>
  </dataValidations>
  <hyperlinks>
    <hyperlink xmlns:r="http://schemas.openxmlformats.org/officeDocument/2006/relationships" ref="B2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6D28D9"/>
    <outlinePr summaryBelow="1" summaryRight="1"/>
    <pageSetUpPr/>
  </sheetPr>
  <dimension ref="A1:E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8" customWidth="1" min="3" max="3"/>
    <col width="11" customWidth="1" min="4" max="4"/>
    <col width="15" customWidth="1" min="5" max="5"/>
  </cols>
  <sheetData>
    <row r="1">
      <c r="A1" s="11" t="inlineStr">
        <is>
          <t>Data</t>
        </is>
      </c>
      <c r="B1" s="11" t="inlineStr">
        <is>
          <t>Descrição</t>
        </is>
      </c>
      <c r="C1" s="11" t="inlineStr">
        <is>
          <t>Categoria</t>
        </is>
      </c>
      <c r="D1" s="11" t="inlineStr">
        <is>
          <t>Tipo</t>
        </is>
      </c>
      <c r="E1" s="11" t="inlineStr">
        <is>
          <t>Valor</t>
        </is>
      </c>
    </row>
    <row r="2">
      <c r="A2" s="12" t="n">
        <v>46270</v>
      </c>
      <c r="B2" s="3" t="inlineStr">
        <is>
          <t>Salário</t>
        </is>
      </c>
      <c r="C2" s="3" t="inlineStr">
        <is>
          <t>Outros</t>
        </is>
      </c>
      <c r="D2" s="3" t="inlineStr">
        <is>
          <t>Entrada</t>
        </is>
      </c>
      <c r="E2" s="13" t="n">
        <v>4800</v>
      </c>
    </row>
    <row r="3">
      <c r="A3" s="12" t="n">
        <v>46270</v>
      </c>
      <c r="B3" s="3" t="inlineStr">
        <is>
          <t>Aluguel</t>
        </is>
      </c>
      <c r="C3" s="3" t="inlineStr">
        <is>
          <t>Moradia</t>
        </is>
      </c>
      <c r="D3" s="3" t="inlineStr">
        <is>
          <t>Saída</t>
        </is>
      </c>
      <c r="E3" s="13" t="n">
        <v>1500</v>
      </c>
    </row>
    <row r="4">
      <c r="A4" s="12" t="n">
        <v>46273</v>
      </c>
      <c r="B4" s="3" t="inlineStr">
        <is>
          <t>Conta de luz</t>
        </is>
      </c>
      <c r="C4" s="3" t="inlineStr">
        <is>
          <t>Contas da casa</t>
        </is>
      </c>
      <c r="D4" s="3" t="inlineStr">
        <is>
          <t>Saída</t>
        </is>
      </c>
      <c r="E4" s="13" t="n">
        <v>186.4</v>
      </c>
    </row>
    <row r="5">
      <c r="A5" s="12" t="n">
        <v>46275</v>
      </c>
      <c r="B5" s="3" t="inlineStr">
        <is>
          <t>Mercado do mês</t>
        </is>
      </c>
      <c r="C5" s="3" t="inlineStr">
        <is>
          <t>Mercado</t>
        </is>
      </c>
      <c r="D5" s="3" t="inlineStr">
        <is>
          <t>Saída</t>
        </is>
      </c>
      <c r="E5" s="13" t="n">
        <v>640</v>
      </c>
    </row>
    <row r="6">
      <c r="A6" s="12" t="n">
        <v>46277</v>
      </c>
      <c r="B6" s="3" t="inlineStr">
        <is>
          <t>Pix recebido (freela)</t>
        </is>
      </c>
      <c r="C6" s="3" t="inlineStr">
        <is>
          <t>Outros</t>
        </is>
      </c>
      <c r="D6" s="3" t="inlineStr">
        <is>
          <t>Entrada</t>
        </is>
      </c>
      <c r="E6" s="13" t="n">
        <v>900</v>
      </c>
    </row>
    <row r="7">
      <c r="A7" s="12" t="n">
        <v>46280</v>
      </c>
      <c r="B7" s="3" t="inlineStr">
        <is>
          <t>Farmácia</t>
        </is>
      </c>
      <c r="C7" s="3" t="inlineStr">
        <is>
          <t>Saúde</t>
        </is>
      </c>
      <c r="D7" s="3" t="inlineStr">
        <is>
          <t>Saída</t>
        </is>
      </c>
      <c r="E7" s="13" t="n">
        <v>82.90000000000001</v>
      </c>
    </row>
    <row r="8">
      <c r="A8" s="14" t="n"/>
      <c r="E8" s="15" t="n"/>
    </row>
    <row r="9">
      <c r="A9" s="14" t="n"/>
      <c r="E9" s="15" t="n"/>
    </row>
    <row r="10">
      <c r="A10" s="14" t="n"/>
      <c r="E10" s="15" t="n"/>
    </row>
    <row r="11">
      <c r="A11" s="14" t="n"/>
      <c r="E11" s="15" t="n"/>
    </row>
    <row r="12">
      <c r="A12" s="14" t="n"/>
      <c r="E12" s="15" t="n"/>
    </row>
    <row r="13">
      <c r="A13" s="14" t="n"/>
      <c r="E13" s="15" t="n"/>
    </row>
    <row r="14">
      <c r="A14" s="14" t="n"/>
      <c r="E14" s="15" t="n"/>
    </row>
    <row r="15">
      <c r="A15" s="14" t="n"/>
      <c r="E15" s="15" t="n"/>
    </row>
    <row r="16">
      <c r="A16" s="14" t="n"/>
      <c r="E16" s="15" t="n"/>
    </row>
    <row r="17">
      <c r="A17" s="14" t="n"/>
      <c r="E17" s="15" t="n"/>
    </row>
    <row r="18">
      <c r="A18" s="14" t="n"/>
      <c r="E18" s="15" t="n"/>
    </row>
    <row r="19">
      <c r="A19" s="14" t="n"/>
      <c r="E19" s="15" t="n"/>
    </row>
    <row r="20">
      <c r="A20" s="14" t="n"/>
      <c r="E20" s="15" t="n"/>
    </row>
    <row r="21">
      <c r="A21" s="14" t="n"/>
      <c r="E21" s="15" t="n"/>
    </row>
    <row r="22">
      <c r="A22" s="14" t="n"/>
      <c r="E22" s="15" t="n"/>
    </row>
    <row r="23">
      <c r="A23" s="14" t="n"/>
      <c r="E23" s="15" t="n"/>
    </row>
    <row r="24">
      <c r="A24" s="14" t="n"/>
      <c r="E24" s="15" t="n"/>
    </row>
    <row r="25">
      <c r="A25" s="14" t="n"/>
      <c r="E25" s="15" t="n"/>
    </row>
    <row r="26">
      <c r="A26" s="14" t="n"/>
      <c r="E26" s="15" t="n"/>
    </row>
    <row r="27">
      <c r="A27" s="14" t="n"/>
      <c r="E27" s="15" t="n"/>
    </row>
    <row r="28">
      <c r="A28" s="14" t="n"/>
      <c r="E28" s="15" t="n"/>
    </row>
    <row r="29">
      <c r="A29" s="14" t="n"/>
      <c r="E29" s="15" t="n"/>
    </row>
    <row r="30">
      <c r="A30" s="14" t="n"/>
      <c r="E30" s="15" t="n"/>
    </row>
    <row r="31">
      <c r="A31" s="14" t="n"/>
      <c r="E31" s="15" t="n"/>
    </row>
    <row r="32">
      <c r="A32" s="14" t="n"/>
      <c r="E32" s="15" t="n"/>
    </row>
    <row r="33">
      <c r="A33" s="14" t="n"/>
      <c r="E33" s="15" t="n"/>
    </row>
    <row r="34">
      <c r="A34" s="14" t="n"/>
      <c r="E34" s="15" t="n"/>
    </row>
    <row r="35">
      <c r="A35" s="14" t="n"/>
      <c r="E35" s="15" t="n"/>
    </row>
    <row r="36">
      <c r="A36" s="14" t="n"/>
      <c r="E36" s="15" t="n"/>
    </row>
    <row r="37">
      <c r="A37" s="14" t="n"/>
      <c r="E37" s="15" t="n"/>
    </row>
    <row r="38">
      <c r="A38" s="14" t="n"/>
      <c r="E38" s="15" t="n"/>
    </row>
    <row r="39">
      <c r="A39" s="14" t="n"/>
      <c r="E39" s="15" t="n"/>
    </row>
    <row r="40">
      <c r="A40" s="14" t="n"/>
      <c r="E40" s="15" t="n"/>
    </row>
    <row r="41">
      <c r="A41" s="14" t="n"/>
      <c r="E41" s="15" t="n"/>
    </row>
    <row r="42">
      <c r="A42" s="14" t="n"/>
      <c r="E42" s="15" t="n"/>
    </row>
    <row r="43">
      <c r="A43" s="14" t="n"/>
      <c r="E43" s="15" t="n"/>
    </row>
    <row r="44">
      <c r="A44" s="14" t="n"/>
      <c r="E44" s="15" t="n"/>
    </row>
    <row r="45">
      <c r="A45" s="14" t="n"/>
      <c r="E45" s="15" t="n"/>
    </row>
    <row r="46">
      <c r="A46" s="14" t="n"/>
      <c r="E46" s="15" t="n"/>
    </row>
    <row r="47">
      <c r="A47" s="14" t="n"/>
      <c r="E47" s="15" t="n"/>
    </row>
    <row r="48">
      <c r="A48" s="14" t="n"/>
      <c r="E48" s="15" t="n"/>
    </row>
    <row r="49">
      <c r="A49" s="14" t="n"/>
      <c r="E49" s="15" t="n"/>
    </row>
    <row r="50">
      <c r="A50" s="14" t="n"/>
      <c r="E50" s="15" t="n"/>
    </row>
    <row r="51">
      <c r="A51" s="14" t="n"/>
      <c r="E51" s="15" t="n"/>
    </row>
    <row r="52">
      <c r="A52" s="14" t="n"/>
      <c r="E52" s="15" t="n"/>
    </row>
    <row r="53">
      <c r="A53" s="14" t="n"/>
      <c r="E53" s="15" t="n"/>
    </row>
    <row r="54">
      <c r="A54" s="14" t="n"/>
      <c r="E54" s="15" t="n"/>
    </row>
    <row r="55">
      <c r="A55" s="14" t="n"/>
      <c r="E55" s="15" t="n"/>
    </row>
    <row r="56">
      <c r="A56" s="14" t="n"/>
      <c r="E56" s="15" t="n"/>
    </row>
    <row r="57">
      <c r="A57" s="14" t="n"/>
      <c r="E57" s="15" t="n"/>
    </row>
    <row r="58">
      <c r="A58" s="14" t="n"/>
      <c r="E58" s="15" t="n"/>
    </row>
    <row r="59">
      <c r="A59" s="14" t="n"/>
      <c r="E59" s="15" t="n"/>
    </row>
    <row r="60">
      <c r="A60" s="14" t="n"/>
      <c r="E60" s="15" t="n"/>
    </row>
    <row r="61">
      <c r="A61" s="14" t="n"/>
      <c r="E61" s="15" t="n"/>
    </row>
    <row r="62">
      <c r="A62" s="14" t="n"/>
      <c r="E62" s="15" t="n"/>
    </row>
    <row r="63">
      <c r="A63" s="14" t="n"/>
      <c r="E63" s="15" t="n"/>
    </row>
    <row r="64">
      <c r="A64" s="14" t="n"/>
      <c r="E64" s="15" t="n"/>
    </row>
    <row r="65">
      <c r="A65" s="14" t="n"/>
      <c r="E65" s="15" t="n"/>
    </row>
    <row r="66">
      <c r="A66" s="14" t="n"/>
      <c r="E66" s="15" t="n"/>
    </row>
    <row r="67">
      <c r="A67" s="14" t="n"/>
      <c r="E67" s="15" t="n"/>
    </row>
    <row r="68">
      <c r="A68" s="14" t="n"/>
      <c r="E68" s="15" t="n"/>
    </row>
    <row r="69">
      <c r="A69" s="14" t="n"/>
      <c r="E69" s="15" t="n"/>
    </row>
    <row r="70">
      <c r="A70" s="14" t="n"/>
      <c r="E70" s="15" t="n"/>
    </row>
    <row r="71">
      <c r="A71" s="14" t="n"/>
      <c r="E71" s="15" t="n"/>
    </row>
    <row r="72">
      <c r="A72" s="14" t="n"/>
      <c r="E72" s="15" t="n"/>
    </row>
    <row r="73">
      <c r="A73" s="14" t="n"/>
      <c r="E73" s="15" t="n"/>
    </row>
    <row r="74">
      <c r="A74" s="14" t="n"/>
      <c r="E74" s="15" t="n"/>
    </row>
    <row r="75">
      <c r="A75" s="14" t="n"/>
      <c r="E75" s="15" t="n"/>
    </row>
    <row r="76">
      <c r="A76" s="14" t="n"/>
      <c r="E76" s="15" t="n"/>
    </row>
    <row r="77">
      <c r="A77" s="14" t="n"/>
      <c r="E77" s="15" t="n"/>
    </row>
    <row r="78">
      <c r="A78" s="14" t="n"/>
      <c r="E78" s="15" t="n"/>
    </row>
    <row r="79">
      <c r="A79" s="14" t="n"/>
      <c r="E79" s="15" t="n"/>
    </row>
    <row r="80">
      <c r="A80" s="14" t="n"/>
      <c r="E80" s="15" t="n"/>
    </row>
    <row r="81">
      <c r="A81" s="14" t="n"/>
      <c r="E81" s="15" t="n"/>
    </row>
    <row r="82">
      <c r="A82" s="14" t="n"/>
      <c r="E82" s="15" t="n"/>
    </row>
    <row r="83">
      <c r="A83" s="14" t="n"/>
      <c r="E83" s="15" t="n"/>
    </row>
    <row r="84">
      <c r="A84" s="14" t="n"/>
      <c r="E84" s="15" t="n"/>
    </row>
    <row r="85">
      <c r="A85" s="14" t="n"/>
      <c r="E85" s="15" t="n"/>
    </row>
    <row r="86">
      <c r="A86" s="14" t="n"/>
      <c r="E86" s="15" t="n"/>
    </row>
    <row r="87">
      <c r="A87" s="14" t="n"/>
      <c r="E87" s="15" t="n"/>
    </row>
    <row r="88">
      <c r="A88" s="14" t="n"/>
      <c r="E88" s="15" t="n"/>
    </row>
    <row r="89">
      <c r="A89" s="14" t="n"/>
      <c r="E89" s="15" t="n"/>
    </row>
    <row r="90">
      <c r="A90" s="14" t="n"/>
      <c r="E90" s="15" t="n"/>
    </row>
    <row r="91">
      <c r="A91" s="14" t="n"/>
      <c r="E91" s="15" t="n"/>
    </row>
    <row r="92">
      <c r="A92" s="14" t="n"/>
      <c r="E92" s="15" t="n"/>
    </row>
    <row r="93">
      <c r="A93" s="14" t="n"/>
      <c r="E93" s="15" t="n"/>
    </row>
    <row r="94">
      <c r="A94" s="14" t="n"/>
      <c r="E94" s="15" t="n"/>
    </row>
    <row r="95">
      <c r="A95" s="14" t="n"/>
      <c r="E95" s="15" t="n"/>
    </row>
    <row r="96">
      <c r="A96" s="14" t="n"/>
      <c r="E96" s="15" t="n"/>
    </row>
    <row r="97">
      <c r="A97" s="14" t="n"/>
      <c r="E97" s="15" t="n"/>
    </row>
    <row r="98">
      <c r="A98" s="14" t="n"/>
      <c r="E98" s="15" t="n"/>
    </row>
    <row r="99">
      <c r="A99" s="14" t="n"/>
      <c r="E99" s="15" t="n"/>
    </row>
    <row r="100">
      <c r="A100" s="14" t="n"/>
      <c r="E100" s="15" t="n"/>
    </row>
    <row r="101">
      <c r="A101" s="14" t="n"/>
      <c r="E101" s="15" t="n"/>
    </row>
    <row r="102">
      <c r="A102" s="14" t="n"/>
      <c r="E102" s="15" t="n"/>
    </row>
    <row r="103">
      <c r="A103" s="14" t="n"/>
      <c r="E103" s="15" t="n"/>
    </row>
    <row r="104">
      <c r="A104" s="14" t="n"/>
      <c r="E104" s="15" t="n"/>
    </row>
    <row r="105">
      <c r="A105" s="14" t="n"/>
      <c r="E105" s="15" t="n"/>
    </row>
    <row r="106">
      <c r="A106" s="14" t="n"/>
      <c r="E106" s="15" t="n"/>
    </row>
    <row r="107">
      <c r="A107" s="14" t="n"/>
      <c r="E107" s="15" t="n"/>
    </row>
    <row r="108">
      <c r="A108" s="14" t="n"/>
      <c r="E108" s="15" t="n"/>
    </row>
    <row r="109">
      <c r="A109" s="14" t="n"/>
      <c r="E109" s="15" t="n"/>
    </row>
    <row r="110">
      <c r="A110" s="14" t="n"/>
      <c r="E110" s="15" t="n"/>
    </row>
    <row r="111">
      <c r="A111" s="14" t="n"/>
      <c r="E111" s="15" t="n"/>
    </row>
    <row r="112">
      <c r="A112" s="14" t="n"/>
      <c r="E112" s="15" t="n"/>
    </row>
    <row r="113">
      <c r="A113" s="14" t="n"/>
      <c r="E113" s="15" t="n"/>
    </row>
    <row r="114">
      <c r="A114" s="14" t="n"/>
      <c r="E114" s="15" t="n"/>
    </row>
    <row r="115">
      <c r="A115" s="14" t="n"/>
      <c r="E115" s="15" t="n"/>
    </row>
    <row r="116">
      <c r="A116" s="14" t="n"/>
      <c r="E116" s="15" t="n"/>
    </row>
    <row r="117">
      <c r="A117" s="14" t="n"/>
      <c r="E117" s="15" t="n"/>
    </row>
    <row r="118">
      <c r="A118" s="14" t="n"/>
      <c r="E118" s="15" t="n"/>
    </row>
    <row r="119">
      <c r="A119" s="14" t="n"/>
      <c r="E119" s="15" t="n"/>
    </row>
    <row r="120">
      <c r="A120" s="14" t="n"/>
      <c r="E120" s="15" t="n"/>
    </row>
    <row r="121">
      <c r="A121" s="14" t="n"/>
      <c r="E121" s="15" t="n"/>
    </row>
    <row r="122">
      <c r="A122" s="14" t="n"/>
      <c r="E122" s="15" t="n"/>
    </row>
    <row r="123">
      <c r="A123" s="14" t="n"/>
      <c r="E123" s="15" t="n"/>
    </row>
    <row r="124">
      <c r="A124" s="14" t="n"/>
      <c r="E124" s="15" t="n"/>
    </row>
    <row r="125">
      <c r="A125" s="14" t="n"/>
      <c r="E125" s="15" t="n"/>
    </row>
    <row r="126">
      <c r="A126" s="14" t="n"/>
      <c r="E126" s="15" t="n"/>
    </row>
    <row r="127">
      <c r="A127" s="14" t="n"/>
      <c r="E127" s="15" t="n"/>
    </row>
    <row r="128">
      <c r="A128" s="14" t="n"/>
      <c r="E128" s="15" t="n"/>
    </row>
    <row r="129">
      <c r="A129" s="14" t="n"/>
      <c r="E129" s="15" t="n"/>
    </row>
    <row r="130">
      <c r="A130" s="14" t="n"/>
      <c r="E130" s="15" t="n"/>
    </row>
    <row r="131">
      <c r="A131" s="14" t="n"/>
      <c r="E131" s="15" t="n"/>
    </row>
    <row r="132">
      <c r="A132" s="14" t="n"/>
      <c r="E132" s="15" t="n"/>
    </row>
    <row r="133">
      <c r="A133" s="14" t="n"/>
      <c r="E133" s="15" t="n"/>
    </row>
    <row r="134">
      <c r="A134" s="14" t="n"/>
      <c r="E134" s="15" t="n"/>
    </row>
    <row r="135">
      <c r="A135" s="14" t="n"/>
      <c r="E135" s="15" t="n"/>
    </row>
    <row r="136">
      <c r="A136" s="14" t="n"/>
      <c r="E136" s="15" t="n"/>
    </row>
    <row r="137">
      <c r="A137" s="14" t="n"/>
      <c r="E137" s="15" t="n"/>
    </row>
    <row r="138">
      <c r="A138" s="14" t="n"/>
      <c r="E138" s="15" t="n"/>
    </row>
    <row r="139">
      <c r="A139" s="14" t="n"/>
      <c r="E139" s="15" t="n"/>
    </row>
    <row r="140">
      <c r="A140" s="14" t="n"/>
      <c r="E140" s="15" t="n"/>
    </row>
    <row r="141">
      <c r="A141" s="14" t="n"/>
      <c r="E141" s="15" t="n"/>
    </row>
    <row r="142">
      <c r="A142" s="14" t="n"/>
      <c r="E142" s="15" t="n"/>
    </row>
    <row r="143">
      <c r="A143" s="14" t="n"/>
      <c r="E143" s="15" t="n"/>
    </row>
    <row r="144">
      <c r="A144" s="14" t="n"/>
      <c r="E144" s="15" t="n"/>
    </row>
    <row r="145">
      <c r="A145" s="14" t="n"/>
      <c r="E145" s="15" t="n"/>
    </row>
    <row r="146">
      <c r="A146" s="14" t="n"/>
      <c r="E146" s="15" t="n"/>
    </row>
    <row r="147">
      <c r="A147" s="14" t="n"/>
      <c r="E147" s="15" t="n"/>
    </row>
    <row r="148">
      <c r="A148" s="14" t="n"/>
      <c r="E148" s="15" t="n"/>
    </row>
    <row r="149">
      <c r="A149" s="14" t="n"/>
      <c r="E149" s="15" t="n"/>
    </row>
    <row r="150">
      <c r="A150" s="14" t="n"/>
      <c r="E150" s="15" t="n"/>
    </row>
    <row r="151">
      <c r="A151" s="14" t="n"/>
      <c r="E151" s="15" t="n"/>
    </row>
    <row r="152">
      <c r="A152" s="14" t="n"/>
      <c r="E152" s="15" t="n"/>
    </row>
    <row r="153">
      <c r="A153" s="14" t="n"/>
      <c r="E153" s="15" t="n"/>
    </row>
    <row r="154">
      <c r="A154" s="14" t="n"/>
      <c r="E154" s="15" t="n"/>
    </row>
    <row r="155">
      <c r="A155" s="14" t="n"/>
      <c r="E155" s="15" t="n"/>
    </row>
    <row r="156">
      <c r="A156" s="14" t="n"/>
      <c r="E156" s="15" t="n"/>
    </row>
    <row r="157">
      <c r="A157" s="14" t="n"/>
      <c r="E157" s="15" t="n"/>
    </row>
    <row r="158">
      <c r="A158" s="14" t="n"/>
      <c r="E158" s="15" t="n"/>
    </row>
    <row r="159">
      <c r="A159" s="14" t="n"/>
      <c r="E159" s="15" t="n"/>
    </row>
    <row r="160">
      <c r="A160" s="14" t="n"/>
      <c r="E160" s="15" t="n"/>
    </row>
    <row r="161">
      <c r="A161" s="14" t="n"/>
      <c r="E161" s="15" t="n"/>
    </row>
    <row r="162">
      <c r="A162" s="14" t="n"/>
      <c r="E162" s="15" t="n"/>
    </row>
    <row r="163">
      <c r="A163" s="14" t="n"/>
      <c r="E163" s="15" t="n"/>
    </row>
    <row r="164">
      <c r="A164" s="14" t="n"/>
      <c r="E164" s="15" t="n"/>
    </row>
    <row r="165">
      <c r="A165" s="14" t="n"/>
      <c r="E165" s="15" t="n"/>
    </row>
    <row r="166">
      <c r="A166" s="14" t="n"/>
      <c r="E166" s="15" t="n"/>
    </row>
    <row r="167">
      <c r="A167" s="14" t="n"/>
      <c r="E167" s="15" t="n"/>
    </row>
    <row r="168">
      <c r="A168" s="14" t="n"/>
      <c r="E168" s="15" t="n"/>
    </row>
    <row r="169">
      <c r="A169" s="14" t="n"/>
      <c r="E169" s="15" t="n"/>
    </row>
    <row r="170">
      <c r="A170" s="14" t="n"/>
      <c r="E170" s="15" t="n"/>
    </row>
    <row r="171">
      <c r="A171" s="14" t="n"/>
      <c r="E171" s="15" t="n"/>
    </row>
    <row r="172">
      <c r="A172" s="14" t="n"/>
      <c r="E172" s="15" t="n"/>
    </row>
    <row r="173">
      <c r="A173" s="14" t="n"/>
      <c r="E173" s="15" t="n"/>
    </row>
    <row r="174">
      <c r="A174" s="14" t="n"/>
      <c r="E174" s="15" t="n"/>
    </row>
    <row r="175">
      <c r="A175" s="14" t="n"/>
      <c r="E175" s="15" t="n"/>
    </row>
    <row r="176">
      <c r="A176" s="14" t="n"/>
      <c r="E176" s="15" t="n"/>
    </row>
    <row r="177">
      <c r="A177" s="14" t="n"/>
      <c r="E177" s="15" t="n"/>
    </row>
    <row r="178">
      <c r="A178" s="14" t="n"/>
      <c r="E178" s="15" t="n"/>
    </row>
    <row r="179">
      <c r="A179" s="14" t="n"/>
      <c r="E179" s="15" t="n"/>
    </row>
    <row r="180">
      <c r="A180" s="14" t="n"/>
      <c r="E180" s="15" t="n"/>
    </row>
    <row r="181">
      <c r="A181" s="14" t="n"/>
      <c r="E181" s="15" t="n"/>
    </row>
    <row r="182">
      <c r="A182" s="14" t="n"/>
      <c r="E182" s="15" t="n"/>
    </row>
    <row r="183">
      <c r="A183" s="14" t="n"/>
      <c r="E183" s="15" t="n"/>
    </row>
    <row r="184">
      <c r="A184" s="14" t="n"/>
      <c r="E184" s="15" t="n"/>
    </row>
    <row r="185">
      <c r="A185" s="14" t="n"/>
      <c r="E185" s="15" t="n"/>
    </row>
    <row r="186">
      <c r="A186" s="14" t="n"/>
      <c r="E186" s="15" t="n"/>
    </row>
    <row r="187">
      <c r="A187" s="14" t="n"/>
      <c r="E187" s="15" t="n"/>
    </row>
    <row r="188">
      <c r="A188" s="14" t="n"/>
      <c r="E188" s="15" t="n"/>
    </row>
    <row r="189">
      <c r="A189" s="14" t="n"/>
      <c r="E189" s="15" t="n"/>
    </row>
    <row r="190">
      <c r="A190" s="14" t="n"/>
      <c r="E190" s="15" t="n"/>
    </row>
    <row r="191">
      <c r="A191" s="14" t="n"/>
      <c r="E191" s="15" t="n"/>
    </row>
    <row r="192">
      <c r="A192" s="14" t="n"/>
      <c r="E192" s="15" t="n"/>
    </row>
    <row r="193">
      <c r="A193" s="14" t="n"/>
      <c r="E193" s="15" t="n"/>
    </row>
    <row r="194">
      <c r="A194" s="14" t="n"/>
      <c r="E194" s="15" t="n"/>
    </row>
    <row r="195">
      <c r="A195" s="14" t="n"/>
      <c r="E195" s="15" t="n"/>
    </row>
    <row r="196">
      <c r="A196" s="14" t="n"/>
      <c r="E196" s="15" t="n"/>
    </row>
    <row r="197">
      <c r="A197" s="14" t="n"/>
      <c r="E197" s="15" t="n"/>
    </row>
    <row r="198">
      <c r="A198" s="14" t="n"/>
      <c r="E198" s="15" t="n"/>
    </row>
    <row r="199">
      <c r="A199" s="14" t="n"/>
      <c r="E199" s="15" t="n"/>
    </row>
    <row r="200">
      <c r="A200" s="14" t="n"/>
      <c r="E200" s="15" t="n"/>
    </row>
    <row r="201">
      <c r="A201" s="14" t="n"/>
      <c r="E201" s="15" t="n"/>
    </row>
    <row r="202">
      <c r="A202" s="14" t="n"/>
      <c r="E202" s="15" t="n"/>
    </row>
    <row r="203">
      <c r="A203" s="14" t="n"/>
      <c r="E203" s="15" t="n"/>
    </row>
    <row r="204">
      <c r="A204" s="14" t="n"/>
      <c r="E204" s="15" t="n"/>
    </row>
    <row r="205">
      <c r="A205" s="14" t="n"/>
      <c r="E205" s="15" t="n"/>
    </row>
    <row r="206">
      <c r="A206" s="14" t="n"/>
      <c r="E206" s="15" t="n"/>
    </row>
    <row r="207">
      <c r="A207" s="14" t="n"/>
      <c r="E207" s="15" t="n"/>
    </row>
    <row r="208">
      <c r="A208" s="14" t="n"/>
      <c r="E208" s="15" t="n"/>
    </row>
    <row r="209">
      <c r="A209" s="14" t="n"/>
      <c r="E209" s="15" t="n"/>
    </row>
    <row r="210">
      <c r="A210" s="14" t="n"/>
      <c r="E210" s="15" t="n"/>
    </row>
    <row r="211">
      <c r="A211" s="14" t="n"/>
      <c r="E211" s="15" t="n"/>
    </row>
    <row r="212">
      <c r="A212" s="14" t="n"/>
      <c r="E212" s="15" t="n"/>
    </row>
    <row r="213">
      <c r="A213" s="14" t="n"/>
      <c r="E213" s="15" t="n"/>
    </row>
    <row r="214">
      <c r="A214" s="14" t="n"/>
      <c r="E214" s="15" t="n"/>
    </row>
    <row r="215">
      <c r="A215" s="14" t="n"/>
      <c r="E215" s="15" t="n"/>
    </row>
    <row r="216">
      <c r="A216" s="14" t="n"/>
      <c r="E216" s="15" t="n"/>
    </row>
    <row r="217">
      <c r="A217" s="14" t="n"/>
      <c r="E217" s="15" t="n"/>
    </row>
    <row r="218">
      <c r="A218" s="14" t="n"/>
      <c r="E218" s="15" t="n"/>
    </row>
    <row r="219">
      <c r="A219" s="14" t="n"/>
      <c r="E219" s="15" t="n"/>
    </row>
    <row r="220">
      <c r="A220" s="14" t="n"/>
      <c r="E220" s="15" t="n"/>
    </row>
    <row r="221">
      <c r="A221" s="14" t="n"/>
      <c r="E221" s="15" t="n"/>
    </row>
    <row r="222">
      <c r="A222" s="14" t="n"/>
      <c r="E222" s="15" t="n"/>
    </row>
    <row r="223">
      <c r="A223" s="14" t="n"/>
      <c r="E223" s="15" t="n"/>
    </row>
    <row r="224">
      <c r="A224" s="14" t="n"/>
      <c r="E224" s="15" t="n"/>
    </row>
    <row r="225">
      <c r="A225" s="14" t="n"/>
      <c r="E225" s="15" t="n"/>
    </row>
    <row r="226">
      <c r="A226" s="14" t="n"/>
      <c r="E226" s="15" t="n"/>
    </row>
    <row r="227">
      <c r="A227" s="14" t="n"/>
      <c r="E227" s="15" t="n"/>
    </row>
    <row r="228">
      <c r="A228" s="14" t="n"/>
      <c r="E228" s="15" t="n"/>
    </row>
    <row r="229">
      <c r="A229" s="14" t="n"/>
      <c r="E229" s="15" t="n"/>
    </row>
    <row r="230">
      <c r="A230" s="14" t="n"/>
      <c r="E230" s="15" t="n"/>
    </row>
    <row r="231">
      <c r="A231" s="14" t="n"/>
      <c r="E231" s="15" t="n"/>
    </row>
    <row r="232">
      <c r="A232" s="14" t="n"/>
      <c r="E232" s="15" t="n"/>
    </row>
    <row r="233">
      <c r="A233" s="14" t="n"/>
      <c r="E233" s="15" t="n"/>
    </row>
    <row r="234">
      <c r="A234" s="14" t="n"/>
      <c r="E234" s="15" t="n"/>
    </row>
    <row r="235">
      <c r="A235" s="14" t="n"/>
      <c r="E235" s="15" t="n"/>
    </row>
    <row r="236">
      <c r="A236" s="14" t="n"/>
      <c r="E236" s="15" t="n"/>
    </row>
    <row r="237">
      <c r="A237" s="14" t="n"/>
      <c r="E237" s="15" t="n"/>
    </row>
    <row r="238">
      <c r="A238" s="14" t="n"/>
      <c r="E238" s="15" t="n"/>
    </row>
    <row r="239">
      <c r="A239" s="14" t="n"/>
      <c r="E239" s="15" t="n"/>
    </row>
    <row r="240">
      <c r="A240" s="14" t="n"/>
      <c r="E240" s="15" t="n"/>
    </row>
    <row r="241">
      <c r="A241" s="14" t="n"/>
      <c r="E241" s="15" t="n"/>
    </row>
    <row r="242">
      <c r="A242" s="14" t="n"/>
      <c r="E242" s="15" t="n"/>
    </row>
    <row r="243">
      <c r="A243" s="14" t="n"/>
      <c r="E243" s="15" t="n"/>
    </row>
    <row r="244">
      <c r="A244" s="14" t="n"/>
      <c r="E244" s="15" t="n"/>
    </row>
    <row r="245">
      <c r="A245" s="14" t="n"/>
      <c r="E245" s="15" t="n"/>
    </row>
    <row r="246">
      <c r="A246" s="14" t="n"/>
      <c r="E246" s="15" t="n"/>
    </row>
    <row r="247">
      <c r="A247" s="14" t="n"/>
      <c r="E247" s="15" t="n"/>
    </row>
    <row r="248">
      <c r="A248" s="14" t="n"/>
      <c r="E248" s="15" t="n"/>
    </row>
    <row r="249">
      <c r="A249" s="14" t="n"/>
      <c r="E249" s="15" t="n"/>
    </row>
    <row r="250">
      <c r="A250" s="14" t="n"/>
      <c r="E250" s="15" t="n"/>
    </row>
    <row r="251">
      <c r="A251" s="14" t="n"/>
      <c r="E251" s="15" t="n"/>
    </row>
    <row r="252">
      <c r="A252" s="14" t="n"/>
      <c r="E252" s="15" t="n"/>
    </row>
    <row r="253">
      <c r="A253" s="14" t="n"/>
      <c r="E253" s="15" t="n"/>
    </row>
    <row r="254">
      <c r="A254" s="14" t="n"/>
      <c r="E254" s="15" t="n"/>
    </row>
    <row r="255">
      <c r="A255" s="14" t="n"/>
      <c r="E255" s="15" t="n"/>
    </row>
    <row r="256">
      <c r="A256" s="14" t="n"/>
      <c r="E256" s="15" t="n"/>
    </row>
    <row r="257">
      <c r="A257" s="14" t="n"/>
      <c r="E257" s="15" t="n"/>
    </row>
    <row r="258">
      <c r="A258" s="14" t="n"/>
      <c r="E258" s="15" t="n"/>
    </row>
    <row r="259">
      <c r="A259" s="14" t="n"/>
      <c r="E259" s="15" t="n"/>
    </row>
    <row r="260">
      <c r="A260" s="14" t="n"/>
      <c r="E260" s="15" t="n"/>
    </row>
    <row r="261">
      <c r="A261" s="14" t="n"/>
      <c r="E261" s="15" t="n"/>
    </row>
    <row r="262">
      <c r="A262" s="14" t="n"/>
      <c r="E262" s="15" t="n"/>
    </row>
    <row r="263">
      <c r="A263" s="14" t="n"/>
      <c r="E263" s="15" t="n"/>
    </row>
    <row r="264">
      <c r="A264" s="14" t="n"/>
      <c r="E264" s="15" t="n"/>
    </row>
    <row r="265">
      <c r="A265" s="14" t="n"/>
      <c r="E265" s="15" t="n"/>
    </row>
    <row r="266">
      <c r="A266" s="14" t="n"/>
      <c r="E266" s="15" t="n"/>
    </row>
    <row r="267">
      <c r="A267" s="14" t="n"/>
      <c r="E267" s="15" t="n"/>
    </row>
    <row r="268">
      <c r="A268" s="14" t="n"/>
      <c r="E268" s="15" t="n"/>
    </row>
    <row r="269">
      <c r="A269" s="14" t="n"/>
      <c r="E269" s="15" t="n"/>
    </row>
    <row r="270">
      <c r="A270" s="14" t="n"/>
      <c r="E270" s="15" t="n"/>
    </row>
    <row r="271">
      <c r="A271" s="14" t="n"/>
      <c r="E271" s="15" t="n"/>
    </row>
    <row r="272">
      <c r="A272" s="14" t="n"/>
      <c r="E272" s="15" t="n"/>
    </row>
    <row r="273">
      <c r="A273" s="14" t="n"/>
      <c r="E273" s="15" t="n"/>
    </row>
    <row r="274">
      <c r="A274" s="14" t="n"/>
      <c r="E274" s="15" t="n"/>
    </row>
    <row r="275">
      <c r="A275" s="14" t="n"/>
      <c r="E275" s="15" t="n"/>
    </row>
    <row r="276">
      <c r="A276" s="14" t="n"/>
      <c r="E276" s="15" t="n"/>
    </row>
    <row r="277">
      <c r="A277" s="14" t="n"/>
      <c r="E277" s="15" t="n"/>
    </row>
    <row r="278">
      <c r="A278" s="14" t="n"/>
      <c r="E278" s="15" t="n"/>
    </row>
    <row r="279">
      <c r="A279" s="14" t="n"/>
      <c r="E279" s="15" t="n"/>
    </row>
    <row r="280">
      <c r="A280" s="14" t="n"/>
      <c r="E280" s="15" t="n"/>
    </row>
    <row r="281">
      <c r="A281" s="14" t="n"/>
      <c r="E281" s="15" t="n"/>
    </row>
    <row r="282">
      <c r="A282" s="14" t="n"/>
      <c r="E282" s="15" t="n"/>
    </row>
    <row r="283">
      <c r="A283" s="14" t="n"/>
      <c r="E283" s="15" t="n"/>
    </row>
    <row r="284">
      <c r="A284" s="14" t="n"/>
      <c r="E284" s="15" t="n"/>
    </row>
    <row r="285">
      <c r="A285" s="14" t="n"/>
      <c r="E285" s="15" t="n"/>
    </row>
    <row r="286">
      <c r="A286" s="14" t="n"/>
      <c r="E286" s="15" t="n"/>
    </row>
    <row r="287">
      <c r="A287" s="14" t="n"/>
      <c r="E287" s="15" t="n"/>
    </row>
    <row r="288">
      <c r="A288" s="14" t="n"/>
      <c r="E288" s="15" t="n"/>
    </row>
    <row r="289">
      <c r="A289" s="14" t="n"/>
      <c r="E289" s="15" t="n"/>
    </row>
    <row r="290">
      <c r="A290" s="14" t="n"/>
      <c r="E290" s="15" t="n"/>
    </row>
    <row r="291">
      <c r="A291" s="14" t="n"/>
      <c r="E291" s="15" t="n"/>
    </row>
    <row r="292">
      <c r="A292" s="14" t="n"/>
      <c r="E292" s="15" t="n"/>
    </row>
    <row r="293">
      <c r="A293" s="14" t="n"/>
      <c r="E293" s="15" t="n"/>
    </row>
    <row r="294">
      <c r="A294" s="14" t="n"/>
      <c r="E294" s="15" t="n"/>
    </row>
    <row r="295">
      <c r="A295" s="14" t="n"/>
      <c r="E295" s="15" t="n"/>
    </row>
    <row r="296">
      <c r="A296" s="14" t="n"/>
      <c r="E296" s="15" t="n"/>
    </row>
    <row r="297">
      <c r="A297" s="14" t="n"/>
      <c r="E297" s="15" t="n"/>
    </row>
    <row r="298">
      <c r="A298" s="14" t="n"/>
      <c r="E298" s="15" t="n"/>
    </row>
    <row r="299">
      <c r="A299" s="14" t="n"/>
      <c r="E299" s="15" t="n"/>
    </row>
    <row r="300">
      <c r="A300" s="14" t="n"/>
      <c r="E300" s="15" t="n"/>
    </row>
    <row r="301">
      <c r="A301" s="14" t="n"/>
      <c r="E301" s="15" t="n"/>
    </row>
    <row r="302">
      <c r="A302" s="14" t="n"/>
      <c r="E302" s="15" t="n"/>
    </row>
    <row r="303">
      <c r="A303" s="14" t="n"/>
      <c r="E303" s="15" t="n"/>
    </row>
    <row r="304">
      <c r="A304" s="14" t="n"/>
      <c r="E304" s="15" t="n"/>
    </row>
    <row r="305">
      <c r="A305" s="14" t="n"/>
      <c r="E305" s="15" t="n"/>
    </row>
    <row r="306">
      <c r="A306" s="14" t="n"/>
      <c r="E306" s="15" t="n"/>
    </row>
    <row r="307">
      <c r="A307" s="14" t="n"/>
      <c r="E307" s="15" t="n"/>
    </row>
    <row r="308">
      <c r="A308" s="14" t="n"/>
      <c r="E308" s="15" t="n"/>
    </row>
    <row r="309">
      <c r="A309" s="14" t="n"/>
      <c r="E309" s="15" t="n"/>
    </row>
    <row r="310">
      <c r="A310" s="14" t="n"/>
      <c r="E310" s="15" t="n"/>
    </row>
    <row r="311">
      <c r="A311" s="14" t="n"/>
      <c r="E311" s="15" t="n"/>
    </row>
    <row r="312">
      <c r="A312" s="14" t="n"/>
      <c r="E312" s="15" t="n"/>
    </row>
    <row r="313">
      <c r="A313" s="14" t="n"/>
      <c r="E313" s="15" t="n"/>
    </row>
    <row r="314">
      <c r="A314" s="14" t="n"/>
      <c r="E314" s="15" t="n"/>
    </row>
    <row r="315">
      <c r="A315" s="14" t="n"/>
      <c r="E315" s="15" t="n"/>
    </row>
    <row r="316">
      <c r="A316" s="14" t="n"/>
      <c r="E316" s="15" t="n"/>
    </row>
    <row r="317">
      <c r="A317" s="14" t="n"/>
      <c r="E317" s="15" t="n"/>
    </row>
    <row r="318">
      <c r="A318" s="14" t="n"/>
      <c r="E318" s="15" t="n"/>
    </row>
    <row r="319">
      <c r="A319" s="14" t="n"/>
      <c r="E319" s="15" t="n"/>
    </row>
    <row r="320">
      <c r="A320" s="14" t="n"/>
      <c r="E320" s="15" t="n"/>
    </row>
    <row r="321">
      <c r="A321" s="14" t="n"/>
      <c r="E321" s="15" t="n"/>
    </row>
    <row r="322">
      <c r="A322" s="14" t="n"/>
      <c r="E322" s="15" t="n"/>
    </row>
    <row r="323">
      <c r="A323" s="14" t="n"/>
      <c r="E323" s="15" t="n"/>
    </row>
    <row r="324">
      <c r="A324" s="14" t="n"/>
      <c r="E324" s="15" t="n"/>
    </row>
    <row r="325">
      <c r="A325" s="14" t="n"/>
      <c r="E325" s="15" t="n"/>
    </row>
    <row r="326">
      <c r="A326" s="14" t="n"/>
      <c r="E326" s="15" t="n"/>
    </row>
    <row r="327">
      <c r="A327" s="14" t="n"/>
      <c r="E327" s="15" t="n"/>
    </row>
    <row r="328">
      <c r="A328" s="14" t="n"/>
      <c r="E328" s="15" t="n"/>
    </row>
    <row r="329">
      <c r="A329" s="14" t="n"/>
      <c r="E329" s="15" t="n"/>
    </row>
    <row r="330">
      <c r="A330" s="14" t="n"/>
      <c r="E330" s="15" t="n"/>
    </row>
    <row r="331">
      <c r="A331" s="14" t="n"/>
      <c r="E331" s="15" t="n"/>
    </row>
    <row r="332">
      <c r="A332" s="14" t="n"/>
      <c r="E332" s="15" t="n"/>
    </row>
    <row r="333">
      <c r="A333" s="14" t="n"/>
      <c r="E333" s="15" t="n"/>
    </row>
    <row r="334">
      <c r="A334" s="14" t="n"/>
      <c r="E334" s="15" t="n"/>
    </row>
    <row r="335">
      <c r="A335" s="14" t="n"/>
      <c r="E335" s="15" t="n"/>
    </row>
    <row r="336">
      <c r="A336" s="14" t="n"/>
      <c r="E336" s="15" t="n"/>
    </row>
    <row r="337">
      <c r="A337" s="14" t="n"/>
      <c r="E337" s="15" t="n"/>
    </row>
    <row r="338">
      <c r="A338" s="14" t="n"/>
      <c r="E338" s="15" t="n"/>
    </row>
    <row r="339">
      <c r="A339" s="14" t="n"/>
      <c r="E339" s="15" t="n"/>
    </row>
    <row r="340">
      <c r="A340" s="14" t="n"/>
      <c r="E340" s="15" t="n"/>
    </row>
    <row r="341">
      <c r="A341" s="14" t="n"/>
      <c r="E341" s="15" t="n"/>
    </row>
    <row r="342">
      <c r="A342" s="14" t="n"/>
      <c r="E342" s="15" t="n"/>
    </row>
    <row r="343">
      <c r="A343" s="14" t="n"/>
      <c r="E343" s="15" t="n"/>
    </row>
    <row r="344">
      <c r="A344" s="14" t="n"/>
      <c r="E344" s="15" t="n"/>
    </row>
    <row r="345">
      <c r="A345" s="14" t="n"/>
      <c r="E345" s="15" t="n"/>
    </row>
    <row r="346">
      <c r="A346" s="14" t="n"/>
      <c r="E346" s="15" t="n"/>
    </row>
    <row r="347">
      <c r="A347" s="14" t="n"/>
      <c r="E347" s="15" t="n"/>
    </row>
    <row r="348">
      <c r="A348" s="14" t="n"/>
      <c r="E348" s="15" t="n"/>
    </row>
    <row r="349">
      <c r="A349" s="14" t="n"/>
      <c r="E349" s="15" t="n"/>
    </row>
    <row r="350">
      <c r="A350" s="14" t="n"/>
      <c r="E350" s="15" t="n"/>
    </row>
    <row r="351">
      <c r="A351" s="14" t="n"/>
      <c r="E351" s="15" t="n"/>
    </row>
    <row r="352">
      <c r="A352" s="14" t="n"/>
      <c r="E352" s="15" t="n"/>
    </row>
    <row r="353">
      <c r="A353" s="14" t="n"/>
      <c r="E353" s="15" t="n"/>
    </row>
    <row r="354">
      <c r="A354" s="14" t="n"/>
      <c r="E354" s="15" t="n"/>
    </row>
    <row r="355">
      <c r="A355" s="14" t="n"/>
      <c r="E355" s="15" t="n"/>
    </row>
    <row r="356">
      <c r="A356" s="14" t="n"/>
      <c r="E356" s="15" t="n"/>
    </row>
    <row r="357">
      <c r="A357" s="14" t="n"/>
      <c r="E357" s="15" t="n"/>
    </row>
    <row r="358">
      <c r="A358" s="14" t="n"/>
      <c r="E358" s="15" t="n"/>
    </row>
    <row r="359">
      <c r="A359" s="14" t="n"/>
      <c r="E359" s="15" t="n"/>
    </row>
    <row r="360">
      <c r="A360" s="14" t="n"/>
      <c r="E360" s="15" t="n"/>
    </row>
    <row r="361">
      <c r="A361" s="14" t="n"/>
      <c r="E361" s="15" t="n"/>
    </row>
    <row r="362">
      <c r="A362" s="14" t="n"/>
      <c r="E362" s="15" t="n"/>
    </row>
    <row r="363">
      <c r="A363" s="14" t="n"/>
      <c r="E363" s="15" t="n"/>
    </row>
    <row r="364">
      <c r="A364" s="14" t="n"/>
      <c r="E364" s="15" t="n"/>
    </row>
    <row r="365">
      <c r="A365" s="14" t="n"/>
      <c r="E365" s="15" t="n"/>
    </row>
    <row r="366">
      <c r="A366" s="14" t="n"/>
      <c r="E366" s="15" t="n"/>
    </row>
    <row r="367">
      <c r="A367" s="14" t="n"/>
      <c r="E367" s="15" t="n"/>
    </row>
    <row r="368">
      <c r="A368" s="14" t="n"/>
      <c r="E368" s="15" t="n"/>
    </row>
    <row r="369">
      <c r="A369" s="14" t="n"/>
      <c r="E369" s="15" t="n"/>
    </row>
    <row r="370">
      <c r="A370" s="14" t="n"/>
      <c r="E370" s="15" t="n"/>
    </row>
    <row r="371">
      <c r="A371" s="14" t="n"/>
      <c r="E371" s="15" t="n"/>
    </row>
    <row r="372">
      <c r="A372" s="14" t="n"/>
      <c r="E372" s="15" t="n"/>
    </row>
    <row r="373">
      <c r="A373" s="14" t="n"/>
      <c r="E373" s="15" t="n"/>
    </row>
    <row r="374">
      <c r="A374" s="14" t="n"/>
      <c r="E374" s="15" t="n"/>
    </row>
    <row r="375">
      <c r="A375" s="14" t="n"/>
      <c r="E375" s="15" t="n"/>
    </row>
    <row r="376">
      <c r="A376" s="14" t="n"/>
      <c r="E376" s="15" t="n"/>
    </row>
    <row r="377">
      <c r="A377" s="14" t="n"/>
      <c r="E377" s="15" t="n"/>
    </row>
    <row r="378">
      <c r="A378" s="14" t="n"/>
      <c r="E378" s="15" t="n"/>
    </row>
    <row r="379">
      <c r="A379" s="14" t="n"/>
      <c r="E379" s="15" t="n"/>
    </row>
    <row r="380">
      <c r="A380" s="14" t="n"/>
      <c r="E380" s="15" t="n"/>
    </row>
    <row r="381">
      <c r="A381" s="14" t="n"/>
      <c r="E381" s="15" t="n"/>
    </row>
    <row r="382">
      <c r="A382" s="14" t="n"/>
      <c r="E382" s="15" t="n"/>
    </row>
    <row r="383">
      <c r="A383" s="14" t="n"/>
      <c r="E383" s="15" t="n"/>
    </row>
    <row r="384">
      <c r="A384" s="14" t="n"/>
      <c r="E384" s="15" t="n"/>
    </row>
    <row r="385">
      <c r="A385" s="14" t="n"/>
      <c r="E385" s="15" t="n"/>
    </row>
    <row r="386">
      <c r="A386" s="14" t="n"/>
      <c r="E386" s="15" t="n"/>
    </row>
    <row r="387">
      <c r="A387" s="14" t="n"/>
      <c r="E387" s="15" t="n"/>
    </row>
    <row r="388">
      <c r="A388" s="14" t="n"/>
      <c r="E388" s="15" t="n"/>
    </row>
    <row r="389">
      <c r="A389" s="14" t="n"/>
      <c r="E389" s="15" t="n"/>
    </row>
    <row r="390">
      <c r="A390" s="14" t="n"/>
      <c r="E390" s="15" t="n"/>
    </row>
    <row r="391">
      <c r="A391" s="14" t="n"/>
      <c r="E391" s="15" t="n"/>
    </row>
    <row r="392">
      <c r="A392" s="14" t="n"/>
      <c r="E392" s="15" t="n"/>
    </row>
    <row r="393">
      <c r="A393" s="14" t="n"/>
      <c r="E393" s="15" t="n"/>
    </row>
    <row r="394">
      <c r="A394" s="14" t="n"/>
      <c r="E394" s="15" t="n"/>
    </row>
    <row r="395">
      <c r="A395" s="14" t="n"/>
      <c r="E395" s="15" t="n"/>
    </row>
    <row r="396">
      <c r="A396" s="14" t="n"/>
      <c r="E396" s="15" t="n"/>
    </row>
    <row r="397">
      <c r="A397" s="14" t="n"/>
      <c r="E397" s="15" t="n"/>
    </row>
    <row r="398">
      <c r="A398" s="14" t="n"/>
      <c r="E398" s="15" t="n"/>
    </row>
    <row r="399">
      <c r="A399" s="14" t="n"/>
      <c r="E399" s="15" t="n"/>
    </row>
    <row r="400">
      <c r="A400" s="14" t="n"/>
      <c r="E400" s="15" t="n"/>
    </row>
    <row r="401">
      <c r="A401" s="14" t="n"/>
      <c r="E401" s="15" t="n"/>
    </row>
    <row r="402">
      <c r="A402" s="14" t="n"/>
      <c r="E402" s="15" t="n"/>
    </row>
    <row r="403">
      <c r="A403" s="14" t="n"/>
      <c r="E403" s="15" t="n"/>
    </row>
    <row r="404">
      <c r="A404" s="14" t="n"/>
      <c r="E404" s="15" t="n"/>
    </row>
    <row r="405">
      <c r="A405" s="14" t="n"/>
      <c r="E405" s="15" t="n"/>
    </row>
    <row r="406">
      <c r="A406" s="14" t="n"/>
      <c r="E406" s="15" t="n"/>
    </row>
    <row r="407">
      <c r="A407" s="14" t="n"/>
      <c r="E407" s="15" t="n"/>
    </row>
    <row r="408">
      <c r="A408" s="14" t="n"/>
      <c r="E408" s="15" t="n"/>
    </row>
    <row r="409">
      <c r="A409" s="14" t="n"/>
      <c r="E409" s="15" t="n"/>
    </row>
    <row r="410">
      <c r="A410" s="14" t="n"/>
      <c r="E410" s="15" t="n"/>
    </row>
    <row r="411">
      <c r="A411" s="14" t="n"/>
      <c r="E411" s="15" t="n"/>
    </row>
    <row r="412">
      <c r="A412" s="14" t="n"/>
      <c r="E412" s="15" t="n"/>
    </row>
    <row r="413">
      <c r="A413" s="14" t="n"/>
      <c r="E413" s="15" t="n"/>
    </row>
    <row r="414">
      <c r="A414" s="14" t="n"/>
      <c r="E414" s="15" t="n"/>
    </row>
    <row r="415">
      <c r="A415" s="14" t="n"/>
      <c r="E415" s="15" t="n"/>
    </row>
    <row r="416">
      <c r="A416" s="14" t="n"/>
      <c r="E416" s="15" t="n"/>
    </row>
    <row r="417">
      <c r="A417" s="14" t="n"/>
      <c r="E417" s="15" t="n"/>
    </row>
    <row r="418">
      <c r="A418" s="14" t="n"/>
      <c r="E418" s="15" t="n"/>
    </row>
    <row r="419">
      <c r="A419" s="14" t="n"/>
      <c r="E419" s="15" t="n"/>
    </row>
    <row r="420">
      <c r="A420" s="14" t="n"/>
      <c r="E420" s="15" t="n"/>
    </row>
    <row r="421">
      <c r="A421" s="14" t="n"/>
      <c r="E421" s="15" t="n"/>
    </row>
    <row r="422">
      <c r="A422" s="14" t="n"/>
      <c r="E422" s="15" t="n"/>
    </row>
    <row r="423">
      <c r="A423" s="14" t="n"/>
      <c r="E423" s="15" t="n"/>
    </row>
    <row r="424">
      <c r="A424" s="14" t="n"/>
      <c r="E424" s="15" t="n"/>
    </row>
    <row r="425">
      <c r="A425" s="14" t="n"/>
      <c r="E425" s="15" t="n"/>
    </row>
    <row r="426">
      <c r="A426" s="14" t="n"/>
      <c r="E426" s="15" t="n"/>
    </row>
    <row r="427">
      <c r="A427" s="14" t="n"/>
      <c r="E427" s="15" t="n"/>
    </row>
    <row r="428">
      <c r="A428" s="14" t="n"/>
      <c r="E428" s="15" t="n"/>
    </row>
    <row r="429">
      <c r="A429" s="14" t="n"/>
      <c r="E429" s="15" t="n"/>
    </row>
    <row r="430">
      <c r="A430" s="14" t="n"/>
      <c r="E430" s="15" t="n"/>
    </row>
    <row r="431">
      <c r="A431" s="14" t="n"/>
      <c r="E431" s="15" t="n"/>
    </row>
    <row r="432">
      <c r="A432" s="14" t="n"/>
      <c r="E432" s="15" t="n"/>
    </row>
    <row r="433">
      <c r="A433" s="14" t="n"/>
      <c r="E433" s="15" t="n"/>
    </row>
    <row r="434">
      <c r="A434" s="14" t="n"/>
      <c r="E434" s="15" t="n"/>
    </row>
    <row r="435">
      <c r="A435" s="14" t="n"/>
      <c r="E435" s="15" t="n"/>
    </row>
    <row r="436">
      <c r="A436" s="14" t="n"/>
      <c r="E436" s="15" t="n"/>
    </row>
    <row r="437">
      <c r="A437" s="14" t="n"/>
      <c r="E437" s="15" t="n"/>
    </row>
    <row r="438">
      <c r="A438" s="14" t="n"/>
      <c r="E438" s="15" t="n"/>
    </row>
    <row r="439">
      <c r="A439" s="14" t="n"/>
      <c r="E439" s="15" t="n"/>
    </row>
    <row r="440">
      <c r="A440" s="14" t="n"/>
      <c r="E440" s="15" t="n"/>
    </row>
    <row r="441">
      <c r="A441" s="14" t="n"/>
      <c r="E441" s="15" t="n"/>
    </row>
    <row r="442">
      <c r="A442" s="14" t="n"/>
      <c r="E442" s="15" t="n"/>
    </row>
    <row r="443">
      <c r="A443" s="14" t="n"/>
      <c r="E443" s="15" t="n"/>
    </row>
    <row r="444">
      <c r="A444" s="14" t="n"/>
      <c r="E444" s="15" t="n"/>
    </row>
    <row r="445">
      <c r="A445" s="14" t="n"/>
      <c r="E445" s="15" t="n"/>
    </row>
    <row r="446">
      <c r="A446" s="14" t="n"/>
      <c r="E446" s="15" t="n"/>
    </row>
    <row r="447">
      <c r="A447" s="14" t="n"/>
      <c r="E447" s="15" t="n"/>
    </row>
    <row r="448">
      <c r="A448" s="14" t="n"/>
      <c r="E448" s="15" t="n"/>
    </row>
    <row r="449">
      <c r="A449" s="14" t="n"/>
      <c r="E449" s="15" t="n"/>
    </row>
    <row r="450">
      <c r="A450" s="14" t="n"/>
      <c r="E450" s="15" t="n"/>
    </row>
    <row r="451">
      <c r="A451" s="14" t="n"/>
      <c r="E451" s="15" t="n"/>
    </row>
    <row r="452">
      <c r="A452" s="14" t="n"/>
      <c r="E452" s="15" t="n"/>
    </row>
    <row r="453">
      <c r="A453" s="14" t="n"/>
      <c r="E453" s="15" t="n"/>
    </row>
    <row r="454">
      <c r="A454" s="14" t="n"/>
      <c r="E454" s="15" t="n"/>
    </row>
    <row r="455">
      <c r="A455" s="14" t="n"/>
      <c r="E455" s="15" t="n"/>
    </row>
    <row r="456">
      <c r="A456" s="14" t="n"/>
      <c r="E456" s="15" t="n"/>
    </row>
    <row r="457">
      <c r="A457" s="14" t="n"/>
      <c r="E457" s="15" t="n"/>
    </row>
    <row r="458">
      <c r="A458" s="14" t="n"/>
      <c r="E458" s="15" t="n"/>
    </row>
    <row r="459">
      <c r="A459" s="14" t="n"/>
      <c r="E459" s="15" t="n"/>
    </row>
    <row r="460">
      <c r="A460" s="14" t="n"/>
      <c r="E460" s="15" t="n"/>
    </row>
    <row r="461">
      <c r="A461" s="14" t="n"/>
      <c r="E461" s="15" t="n"/>
    </row>
    <row r="462">
      <c r="A462" s="14" t="n"/>
      <c r="E462" s="15" t="n"/>
    </row>
    <row r="463">
      <c r="A463" s="14" t="n"/>
      <c r="E463" s="15" t="n"/>
    </row>
    <row r="464">
      <c r="A464" s="14" t="n"/>
      <c r="E464" s="15" t="n"/>
    </row>
    <row r="465">
      <c r="A465" s="14" t="n"/>
      <c r="E465" s="15" t="n"/>
    </row>
    <row r="466">
      <c r="A466" s="14" t="n"/>
      <c r="E466" s="15" t="n"/>
    </row>
    <row r="467">
      <c r="A467" s="14" t="n"/>
      <c r="E467" s="15" t="n"/>
    </row>
    <row r="468">
      <c r="A468" s="14" t="n"/>
      <c r="E468" s="15" t="n"/>
    </row>
    <row r="469">
      <c r="A469" s="14" t="n"/>
      <c r="E469" s="15" t="n"/>
    </row>
    <row r="470">
      <c r="A470" s="14" t="n"/>
      <c r="E470" s="15" t="n"/>
    </row>
    <row r="471">
      <c r="A471" s="14" t="n"/>
      <c r="E471" s="15" t="n"/>
    </row>
    <row r="472">
      <c r="A472" s="14" t="n"/>
      <c r="E472" s="15" t="n"/>
    </row>
    <row r="473">
      <c r="A473" s="14" t="n"/>
      <c r="E473" s="15" t="n"/>
    </row>
    <row r="474">
      <c r="A474" s="14" t="n"/>
      <c r="E474" s="15" t="n"/>
    </row>
    <row r="475">
      <c r="A475" s="14" t="n"/>
      <c r="E475" s="15" t="n"/>
    </row>
    <row r="476">
      <c r="A476" s="14" t="n"/>
      <c r="E476" s="15" t="n"/>
    </row>
    <row r="477">
      <c r="A477" s="14" t="n"/>
      <c r="E477" s="15" t="n"/>
    </row>
    <row r="478">
      <c r="A478" s="14" t="n"/>
      <c r="E478" s="15" t="n"/>
    </row>
    <row r="479">
      <c r="A479" s="14" t="n"/>
      <c r="E479" s="15" t="n"/>
    </row>
    <row r="480">
      <c r="A480" s="14" t="n"/>
      <c r="E480" s="15" t="n"/>
    </row>
    <row r="481">
      <c r="A481" s="14" t="n"/>
      <c r="E481" s="15" t="n"/>
    </row>
    <row r="482">
      <c r="A482" s="14" t="n"/>
      <c r="E482" s="15" t="n"/>
    </row>
    <row r="483">
      <c r="A483" s="14" t="n"/>
      <c r="E483" s="15" t="n"/>
    </row>
    <row r="484">
      <c r="A484" s="14" t="n"/>
      <c r="E484" s="15" t="n"/>
    </row>
    <row r="485">
      <c r="A485" s="14" t="n"/>
      <c r="E485" s="15" t="n"/>
    </row>
    <row r="486">
      <c r="A486" s="14" t="n"/>
      <c r="E486" s="15" t="n"/>
    </row>
    <row r="487">
      <c r="A487" s="14" t="n"/>
      <c r="E487" s="15" t="n"/>
    </row>
    <row r="488">
      <c r="A488" s="14" t="n"/>
      <c r="E488" s="15" t="n"/>
    </row>
    <row r="489">
      <c r="A489" s="14" t="n"/>
      <c r="E489" s="15" t="n"/>
    </row>
    <row r="490">
      <c r="A490" s="14" t="n"/>
      <c r="E490" s="15" t="n"/>
    </row>
    <row r="491">
      <c r="A491" s="14" t="n"/>
      <c r="E491" s="15" t="n"/>
    </row>
    <row r="492">
      <c r="A492" s="14" t="n"/>
      <c r="E492" s="15" t="n"/>
    </row>
    <row r="493">
      <c r="A493" s="14" t="n"/>
      <c r="E493" s="15" t="n"/>
    </row>
    <row r="494">
      <c r="A494" s="14" t="n"/>
      <c r="E494" s="15" t="n"/>
    </row>
    <row r="495">
      <c r="A495" s="14" t="n"/>
      <c r="E495" s="15" t="n"/>
    </row>
    <row r="496">
      <c r="A496" s="14" t="n"/>
      <c r="E496" s="15" t="n"/>
    </row>
    <row r="497">
      <c r="A497" s="14" t="n"/>
      <c r="E497" s="15" t="n"/>
    </row>
    <row r="498">
      <c r="A498" s="14" t="n"/>
      <c r="E498" s="15" t="n"/>
    </row>
    <row r="499">
      <c r="A499" s="14" t="n"/>
      <c r="E499" s="15" t="n"/>
    </row>
    <row r="500">
      <c r="A500" s="14" t="n"/>
      <c r="E500" s="15" t="n"/>
    </row>
    <row r="501">
      <c r="A501" s="14" t="n"/>
      <c r="E501" s="15" t="n"/>
    </row>
    <row r="502">
      <c r="A502" s="14" t="n"/>
      <c r="E502" s="15" t="n"/>
    </row>
    <row r="503">
      <c r="A503" s="14" t="n"/>
      <c r="E503" s="15" t="n"/>
    </row>
    <row r="504">
      <c r="A504" s="14" t="n"/>
      <c r="E504" s="15" t="n"/>
    </row>
    <row r="505">
      <c r="A505" s="14" t="n"/>
      <c r="E505" s="15" t="n"/>
    </row>
    <row r="506">
      <c r="A506" s="14" t="n"/>
      <c r="E506" s="15" t="n"/>
    </row>
    <row r="507">
      <c r="A507" s="14" t="n"/>
      <c r="E507" s="15" t="n"/>
    </row>
    <row r="508">
      <c r="A508" s="14" t="n"/>
      <c r="E508" s="15" t="n"/>
    </row>
    <row r="509">
      <c r="A509" s="14" t="n"/>
      <c r="E509" s="15" t="n"/>
    </row>
    <row r="510">
      <c r="A510" s="14" t="n"/>
      <c r="E510" s="15" t="n"/>
    </row>
    <row r="511">
      <c r="A511" s="14" t="n"/>
      <c r="E511" s="15" t="n"/>
    </row>
    <row r="512">
      <c r="A512" s="14" t="n"/>
      <c r="E512" s="15" t="n"/>
    </row>
    <row r="513">
      <c r="A513" s="14" t="n"/>
      <c r="E513" s="15" t="n"/>
    </row>
    <row r="514">
      <c r="A514" s="14" t="n"/>
      <c r="E514" s="15" t="n"/>
    </row>
    <row r="515">
      <c r="A515" s="14" t="n"/>
      <c r="E515" s="15" t="n"/>
    </row>
    <row r="516">
      <c r="A516" s="14" t="n"/>
      <c r="E516" s="15" t="n"/>
    </row>
    <row r="517">
      <c r="A517" s="14" t="n"/>
      <c r="E517" s="15" t="n"/>
    </row>
    <row r="518">
      <c r="A518" s="14" t="n"/>
      <c r="E518" s="15" t="n"/>
    </row>
    <row r="519">
      <c r="A519" s="14" t="n"/>
      <c r="E519" s="15" t="n"/>
    </row>
    <row r="520">
      <c r="A520" s="14" t="n"/>
      <c r="E520" s="15" t="n"/>
    </row>
    <row r="521">
      <c r="A521" s="14" t="n"/>
      <c r="E521" s="15" t="n"/>
    </row>
    <row r="522">
      <c r="A522" s="14" t="n"/>
      <c r="E522" s="15" t="n"/>
    </row>
    <row r="523">
      <c r="A523" s="14" t="n"/>
      <c r="E523" s="15" t="n"/>
    </row>
    <row r="524">
      <c r="A524" s="14" t="n"/>
      <c r="E524" s="15" t="n"/>
    </row>
    <row r="525">
      <c r="A525" s="14" t="n"/>
      <c r="E525" s="15" t="n"/>
    </row>
    <row r="526">
      <c r="A526" s="14" t="n"/>
      <c r="E526" s="15" t="n"/>
    </row>
    <row r="527">
      <c r="A527" s="14" t="n"/>
      <c r="E527" s="15" t="n"/>
    </row>
    <row r="528">
      <c r="A528" s="14" t="n"/>
      <c r="E528" s="15" t="n"/>
    </row>
    <row r="529">
      <c r="A529" s="14" t="n"/>
      <c r="E529" s="15" t="n"/>
    </row>
    <row r="530">
      <c r="A530" s="14" t="n"/>
      <c r="E530" s="15" t="n"/>
    </row>
    <row r="531">
      <c r="A531" s="14" t="n"/>
      <c r="E531" s="15" t="n"/>
    </row>
    <row r="532">
      <c r="A532" s="14" t="n"/>
      <c r="E532" s="15" t="n"/>
    </row>
    <row r="533">
      <c r="A533" s="14" t="n"/>
      <c r="E533" s="15" t="n"/>
    </row>
    <row r="534">
      <c r="A534" s="14" t="n"/>
      <c r="E534" s="15" t="n"/>
    </row>
    <row r="535">
      <c r="A535" s="14" t="n"/>
      <c r="E535" s="15" t="n"/>
    </row>
    <row r="536">
      <c r="A536" s="14" t="n"/>
      <c r="E536" s="15" t="n"/>
    </row>
    <row r="537">
      <c r="A537" s="14" t="n"/>
      <c r="E537" s="15" t="n"/>
    </row>
    <row r="538">
      <c r="A538" s="14" t="n"/>
      <c r="E538" s="15" t="n"/>
    </row>
    <row r="539">
      <c r="A539" s="14" t="n"/>
      <c r="E539" s="15" t="n"/>
    </row>
    <row r="540">
      <c r="A540" s="14" t="n"/>
      <c r="E540" s="15" t="n"/>
    </row>
    <row r="541">
      <c r="A541" s="14" t="n"/>
      <c r="E541" s="15" t="n"/>
    </row>
    <row r="542">
      <c r="A542" s="14" t="n"/>
      <c r="E542" s="15" t="n"/>
    </row>
    <row r="543">
      <c r="A543" s="14" t="n"/>
      <c r="E543" s="15" t="n"/>
    </row>
    <row r="544">
      <c r="A544" s="14" t="n"/>
      <c r="E544" s="15" t="n"/>
    </row>
    <row r="545">
      <c r="A545" s="14" t="n"/>
      <c r="E545" s="15" t="n"/>
    </row>
    <row r="546">
      <c r="A546" s="14" t="n"/>
      <c r="E546" s="15" t="n"/>
    </row>
    <row r="547">
      <c r="A547" s="14" t="n"/>
      <c r="E547" s="15" t="n"/>
    </row>
    <row r="548">
      <c r="A548" s="14" t="n"/>
      <c r="E548" s="15" t="n"/>
    </row>
    <row r="549">
      <c r="A549" s="14" t="n"/>
      <c r="E549" s="15" t="n"/>
    </row>
    <row r="550">
      <c r="A550" s="14" t="n"/>
      <c r="E550" s="15" t="n"/>
    </row>
    <row r="551">
      <c r="A551" s="14" t="n"/>
      <c r="E551" s="15" t="n"/>
    </row>
    <row r="552">
      <c r="A552" s="14" t="n"/>
      <c r="E552" s="15" t="n"/>
    </row>
    <row r="553">
      <c r="A553" s="14" t="n"/>
      <c r="E553" s="15" t="n"/>
    </row>
    <row r="554">
      <c r="A554" s="14" t="n"/>
      <c r="E554" s="15" t="n"/>
    </row>
    <row r="555">
      <c r="A555" s="14" t="n"/>
      <c r="E555" s="15" t="n"/>
    </row>
    <row r="556">
      <c r="A556" s="14" t="n"/>
      <c r="E556" s="15" t="n"/>
    </row>
    <row r="557">
      <c r="A557" s="14" t="n"/>
      <c r="E557" s="15" t="n"/>
    </row>
    <row r="558">
      <c r="A558" s="14" t="n"/>
      <c r="E558" s="15" t="n"/>
    </row>
    <row r="559">
      <c r="A559" s="14" t="n"/>
      <c r="E559" s="15" t="n"/>
    </row>
    <row r="560">
      <c r="A560" s="14" t="n"/>
      <c r="E560" s="15" t="n"/>
    </row>
    <row r="561">
      <c r="A561" s="14" t="n"/>
      <c r="E561" s="15" t="n"/>
    </row>
    <row r="562">
      <c r="A562" s="14" t="n"/>
      <c r="E562" s="15" t="n"/>
    </row>
    <row r="563">
      <c r="A563" s="14" t="n"/>
      <c r="E563" s="15" t="n"/>
    </row>
    <row r="564">
      <c r="A564" s="14" t="n"/>
      <c r="E564" s="15" t="n"/>
    </row>
    <row r="565">
      <c r="A565" s="14" t="n"/>
      <c r="E565" s="15" t="n"/>
    </row>
    <row r="566">
      <c r="A566" s="14" t="n"/>
      <c r="E566" s="15" t="n"/>
    </row>
    <row r="567">
      <c r="A567" s="14" t="n"/>
      <c r="E567" s="15" t="n"/>
    </row>
    <row r="568">
      <c r="A568" s="14" t="n"/>
      <c r="E568" s="15" t="n"/>
    </row>
    <row r="569">
      <c r="A569" s="14" t="n"/>
      <c r="E569" s="15" t="n"/>
    </row>
    <row r="570">
      <c r="A570" s="14" t="n"/>
      <c r="E570" s="15" t="n"/>
    </row>
    <row r="571">
      <c r="A571" s="14" t="n"/>
      <c r="E571" s="15" t="n"/>
    </row>
    <row r="572">
      <c r="A572" s="14" t="n"/>
      <c r="E572" s="15" t="n"/>
    </row>
    <row r="573">
      <c r="A573" s="14" t="n"/>
      <c r="E573" s="15" t="n"/>
    </row>
    <row r="574">
      <c r="A574" s="14" t="n"/>
      <c r="E574" s="15" t="n"/>
    </row>
    <row r="575">
      <c r="A575" s="14" t="n"/>
      <c r="E575" s="15" t="n"/>
    </row>
    <row r="576">
      <c r="A576" s="14" t="n"/>
      <c r="E576" s="15" t="n"/>
    </row>
    <row r="577">
      <c r="A577" s="14" t="n"/>
      <c r="E577" s="15" t="n"/>
    </row>
    <row r="578">
      <c r="A578" s="14" t="n"/>
      <c r="E578" s="15" t="n"/>
    </row>
    <row r="579">
      <c r="A579" s="14" t="n"/>
      <c r="E579" s="15" t="n"/>
    </row>
    <row r="580">
      <c r="A580" s="14" t="n"/>
      <c r="E580" s="15" t="n"/>
    </row>
    <row r="581">
      <c r="A581" s="14" t="n"/>
      <c r="E581" s="15" t="n"/>
    </row>
    <row r="582">
      <c r="A582" s="14" t="n"/>
      <c r="E582" s="15" t="n"/>
    </row>
    <row r="583">
      <c r="A583" s="14" t="n"/>
      <c r="E583" s="15" t="n"/>
    </row>
    <row r="584">
      <c r="A584" s="14" t="n"/>
      <c r="E584" s="15" t="n"/>
    </row>
    <row r="585">
      <c r="A585" s="14" t="n"/>
      <c r="E585" s="15" t="n"/>
    </row>
    <row r="586">
      <c r="A586" s="14" t="n"/>
      <c r="E586" s="15" t="n"/>
    </row>
    <row r="587">
      <c r="A587" s="14" t="n"/>
      <c r="E587" s="15" t="n"/>
    </row>
    <row r="588">
      <c r="A588" s="14" t="n"/>
      <c r="E588" s="15" t="n"/>
    </row>
    <row r="589">
      <c r="A589" s="14" t="n"/>
      <c r="E589" s="15" t="n"/>
    </row>
    <row r="590">
      <c r="A590" s="14" t="n"/>
      <c r="E590" s="15" t="n"/>
    </row>
    <row r="591">
      <c r="A591" s="14" t="n"/>
      <c r="E591" s="15" t="n"/>
    </row>
    <row r="592">
      <c r="A592" s="14" t="n"/>
      <c r="E592" s="15" t="n"/>
    </row>
    <row r="593">
      <c r="A593" s="14" t="n"/>
      <c r="E593" s="15" t="n"/>
    </row>
    <row r="594">
      <c r="A594" s="14" t="n"/>
      <c r="E594" s="15" t="n"/>
    </row>
    <row r="595">
      <c r="A595" s="14" t="n"/>
      <c r="E595" s="15" t="n"/>
    </row>
    <row r="596">
      <c r="A596" s="14" t="n"/>
      <c r="E596" s="15" t="n"/>
    </row>
    <row r="597">
      <c r="A597" s="14" t="n"/>
      <c r="E597" s="15" t="n"/>
    </row>
    <row r="598">
      <c r="A598" s="14" t="n"/>
      <c r="E598" s="15" t="n"/>
    </row>
    <row r="599">
      <c r="A599" s="14" t="n"/>
      <c r="E599" s="15" t="n"/>
    </row>
    <row r="600">
      <c r="A600" s="14" t="n"/>
      <c r="E600" s="15" t="n"/>
    </row>
    <row r="601">
      <c r="A601" s="14" t="n"/>
      <c r="E601" s="15" t="n"/>
    </row>
    <row r="602">
      <c r="A602" s="14" t="n"/>
      <c r="E602" s="15" t="n"/>
    </row>
    <row r="603">
      <c r="A603" s="14" t="n"/>
      <c r="E603" s="15" t="n"/>
    </row>
    <row r="604">
      <c r="A604" s="14" t="n"/>
      <c r="E604" s="15" t="n"/>
    </row>
    <row r="605">
      <c r="A605" s="14" t="n"/>
      <c r="E605" s="15" t="n"/>
    </row>
    <row r="606">
      <c r="A606" s="14" t="n"/>
      <c r="E606" s="15" t="n"/>
    </row>
    <row r="607">
      <c r="A607" s="14" t="n"/>
      <c r="E607" s="15" t="n"/>
    </row>
    <row r="608">
      <c r="A608" s="14" t="n"/>
      <c r="E608" s="15" t="n"/>
    </row>
    <row r="609">
      <c r="A609" s="14" t="n"/>
      <c r="E609" s="15" t="n"/>
    </row>
    <row r="610">
      <c r="A610" s="14" t="n"/>
      <c r="E610" s="15" t="n"/>
    </row>
    <row r="611">
      <c r="A611" s="14" t="n"/>
      <c r="E611" s="15" t="n"/>
    </row>
    <row r="612">
      <c r="A612" s="14" t="n"/>
      <c r="E612" s="15" t="n"/>
    </row>
    <row r="613">
      <c r="A613" s="14" t="n"/>
      <c r="E613" s="15" t="n"/>
    </row>
    <row r="614">
      <c r="A614" s="14" t="n"/>
      <c r="E614" s="15" t="n"/>
    </row>
    <row r="615">
      <c r="A615" s="14" t="n"/>
      <c r="E615" s="15" t="n"/>
    </row>
    <row r="616">
      <c r="A616" s="14" t="n"/>
      <c r="E616" s="15" t="n"/>
    </row>
    <row r="617">
      <c r="A617" s="14" t="n"/>
      <c r="E617" s="15" t="n"/>
    </row>
    <row r="618">
      <c r="A618" s="14" t="n"/>
      <c r="E618" s="15" t="n"/>
    </row>
    <row r="619">
      <c r="A619" s="14" t="n"/>
      <c r="E619" s="15" t="n"/>
    </row>
    <row r="620">
      <c r="A620" s="14" t="n"/>
      <c r="E620" s="15" t="n"/>
    </row>
    <row r="621">
      <c r="A621" s="14" t="n"/>
      <c r="E621" s="15" t="n"/>
    </row>
    <row r="622">
      <c r="A622" s="14" t="n"/>
      <c r="E622" s="15" t="n"/>
    </row>
    <row r="623">
      <c r="A623" s="14" t="n"/>
      <c r="E623" s="15" t="n"/>
    </row>
    <row r="624">
      <c r="A624" s="14" t="n"/>
      <c r="E624" s="15" t="n"/>
    </row>
    <row r="625">
      <c r="A625" s="14" t="n"/>
      <c r="E625" s="15" t="n"/>
    </row>
    <row r="626">
      <c r="A626" s="14" t="n"/>
      <c r="E626" s="15" t="n"/>
    </row>
    <row r="627">
      <c r="A627" s="14" t="n"/>
      <c r="E627" s="15" t="n"/>
    </row>
    <row r="628">
      <c r="A628" s="14" t="n"/>
      <c r="E628" s="15" t="n"/>
    </row>
    <row r="629">
      <c r="A629" s="14" t="n"/>
      <c r="E629" s="15" t="n"/>
    </row>
    <row r="630">
      <c r="A630" s="14" t="n"/>
      <c r="E630" s="15" t="n"/>
    </row>
    <row r="631">
      <c r="A631" s="14" t="n"/>
      <c r="E631" s="15" t="n"/>
    </row>
    <row r="632">
      <c r="A632" s="14" t="n"/>
      <c r="E632" s="15" t="n"/>
    </row>
    <row r="633">
      <c r="A633" s="14" t="n"/>
      <c r="E633" s="15" t="n"/>
    </row>
    <row r="634">
      <c r="A634" s="14" t="n"/>
      <c r="E634" s="15" t="n"/>
    </row>
    <row r="635">
      <c r="A635" s="14" t="n"/>
      <c r="E635" s="15" t="n"/>
    </row>
    <row r="636">
      <c r="A636" s="14" t="n"/>
      <c r="E636" s="15" t="n"/>
    </row>
    <row r="637">
      <c r="A637" s="14" t="n"/>
      <c r="E637" s="15" t="n"/>
    </row>
    <row r="638">
      <c r="A638" s="14" t="n"/>
      <c r="E638" s="15" t="n"/>
    </row>
    <row r="639">
      <c r="A639" s="14" t="n"/>
      <c r="E639" s="15" t="n"/>
    </row>
    <row r="640">
      <c r="A640" s="14" t="n"/>
      <c r="E640" s="15" t="n"/>
    </row>
    <row r="641">
      <c r="A641" s="14" t="n"/>
      <c r="E641" s="15" t="n"/>
    </row>
    <row r="642">
      <c r="A642" s="14" t="n"/>
      <c r="E642" s="15" t="n"/>
    </row>
    <row r="643">
      <c r="A643" s="14" t="n"/>
      <c r="E643" s="15" t="n"/>
    </row>
    <row r="644">
      <c r="A644" s="14" t="n"/>
      <c r="E644" s="15" t="n"/>
    </row>
    <row r="645">
      <c r="A645" s="14" t="n"/>
      <c r="E645" s="15" t="n"/>
    </row>
    <row r="646">
      <c r="A646" s="14" t="n"/>
      <c r="E646" s="15" t="n"/>
    </row>
    <row r="647">
      <c r="A647" s="14" t="n"/>
      <c r="E647" s="15" t="n"/>
    </row>
    <row r="648">
      <c r="A648" s="14" t="n"/>
      <c r="E648" s="15" t="n"/>
    </row>
    <row r="649">
      <c r="A649" s="14" t="n"/>
      <c r="E649" s="15" t="n"/>
    </row>
    <row r="650">
      <c r="A650" s="14" t="n"/>
      <c r="E650" s="15" t="n"/>
    </row>
    <row r="651">
      <c r="A651" s="14" t="n"/>
      <c r="E651" s="15" t="n"/>
    </row>
    <row r="652">
      <c r="A652" s="14" t="n"/>
      <c r="E652" s="15" t="n"/>
    </row>
    <row r="653">
      <c r="A653" s="14" t="n"/>
      <c r="E653" s="15" t="n"/>
    </row>
    <row r="654">
      <c r="A654" s="14" t="n"/>
      <c r="E654" s="15" t="n"/>
    </row>
    <row r="655">
      <c r="A655" s="14" t="n"/>
      <c r="E655" s="15" t="n"/>
    </row>
    <row r="656">
      <c r="A656" s="14" t="n"/>
      <c r="E656" s="15" t="n"/>
    </row>
    <row r="657">
      <c r="A657" s="14" t="n"/>
      <c r="E657" s="15" t="n"/>
    </row>
    <row r="658">
      <c r="A658" s="14" t="n"/>
      <c r="E658" s="15" t="n"/>
    </row>
    <row r="659">
      <c r="A659" s="14" t="n"/>
      <c r="E659" s="15" t="n"/>
    </row>
    <row r="660">
      <c r="A660" s="14" t="n"/>
      <c r="E660" s="15" t="n"/>
    </row>
    <row r="661">
      <c r="A661" s="14" t="n"/>
      <c r="E661" s="15" t="n"/>
    </row>
    <row r="662">
      <c r="A662" s="14" t="n"/>
      <c r="E662" s="15" t="n"/>
    </row>
    <row r="663">
      <c r="A663" s="14" t="n"/>
      <c r="E663" s="15" t="n"/>
    </row>
    <row r="664">
      <c r="A664" s="14" t="n"/>
      <c r="E664" s="15" t="n"/>
    </row>
    <row r="665">
      <c r="A665" s="14" t="n"/>
      <c r="E665" s="15" t="n"/>
    </row>
    <row r="666">
      <c r="A666" s="14" t="n"/>
      <c r="E666" s="15" t="n"/>
    </row>
    <row r="667">
      <c r="A667" s="14" t="n"/>
      <c r="E667" s="15" t="n"/>
    </row>
    <row r="668">
      <c r="A668" s="14" t="n"/>
      <c r="E668" s="15" t="n"/>
    </row>
    <row r="669">
      <c r="A669" s="14" t="n"/>
      <c r="E669" s="15" t="n"/>
    </row>
    <row r="670">
      <c r="A670" s="14" t="n"/>
      <c r="E670" s="15" t="n"/>
    </row>
    <row r="671">
      <c r="A671" s="14" t="n"/>
      <c r="E671" s="15" t="n"/>
    </row>
    <row r="672">
      <c r="A672" s="14" t="n"/>
      <c r="E672" s="15" t="n"/>
    </row>
    <row r="673">
      <c r="A673" s="14" t="n"/>
      <c r="E673" s="15" t="n"/>
    </row>
    <row r="674">
      <c r="A674" s="14" t="n"/>
      <c r="E674" s="15" t="n"/>
    </row>
    <row r="675">
      <c r="A675" s="14" t="n"/>
      <c r="E675" s="15" t="n"/>
    </row>
    <row r="676">
      <c r="A676" s="14" t="n"/>
      <c r="E676" s="15" t="n"/>
    </row>
    <row r="677">
      <c r="A677" s="14" t="n"/>
      <c r="E677" s="15" t="n"/>
    </row>
    <row r="678">
      <c r="A678" s="14" t="n"/>
      <c r="E678" s="15" t="n"/>
    </row>
    <row r="679">
      <c r="A679" s="14" t="n"/>
      <c r="E679" s="15" t="n"/>
    </row>
    <row r="680">
      <c r="A680" s="14" t="n"/>
      <c r="E680" s="15" t="n"/>
    </row>
    <row r="681">
      <c r="A681" s="14" t="n"/>
      <c r="E681" s="15" t="n"/>
    </row>
    <row r="682">
      <c r="A682" s="14" t="n"/>
      <c r="E682" s="15" t="n"/>
    </row>
    <row r="683">
      <c r="A683" s="14" t="n"/>
      <c r="E683" s="15" t="n"/>
    </row>
    <row r="684">
      <c r="A684" s="14" t="n"/>
      <c r="E684" s="15" t="n"/>
    </row>
    <row r="685">
      <c r="A685" s="14" t="n"/>
      <c r="E685" s="15" t="n"/>
    </row>
    <row r="686">
      <c r="A686" s="14" t="n"/>
      <c r="E686" s="15" t="n"/>
    </row>
    <row r="687">
      <c r="A687" s="14" t="n"/>
      <c r="E687" s="15" t="n"/>
    </row>
    <row r="688">
      <c r="A688" s="14" t="n"/>
      <c r="E688" s="15" t="n"/>
    </row>
    <row r="689">
      <c r="A689" s="14" t="n"/>
      <c r="E689" s="15" t="n"/>
    </row>
    <row r="690">
      <c r="A690" s="14" t="n"/>
      <c r="E690" s="15" t="n"/>
    </row>
    <row r="691">
      <c r="A691" s="14" t="n"/>
      <c r="E691" s="15" t="n"/>
    </row>
    <row r="692">
      <c r="A692" s="14" t="n"/>
      <c r="E692" s="15" t="n"/>
    </row>
    <row r="693">
      <c r="A693" s="14" t="n"/>
      <c r="E693" s="15" t="n"/>
    </row>
    <row r="694">
      <c r="A694" s="14" t="n"/>
      <c r="E694" s="15" t="n"/>
    </row>
    <row r="695">
      <c r="A695" s="14" t="n"/>
      <c r="E695" s="15" t="n"/>
    </row>
    <row r="696">
      <c r="A696" s="14" t="n"/>
      <c r="E696" s="15" t="n"/>
    </row>
    <row r="697">
      <c r="A697" s="14" t="n"/>
      <c r="E697" s="15" t="n"/>
    </row>
    <row r="698">
      <c r="A698" s="14" t="n"/>
      <c r="E698" s="15" t="n"/>
    </row>
    <row r="699">
      <c r="A699" s="14" t="n"/>
      <c r="E699" s="15" t="n"/>
    </row>
    <row r="700">
      <c r="A700" s="14" t="n"/>
      <c r="E700" s="15" t="n"/>
    </row>
    <row r="701">
      <c r="A701" s="14" t="n"/>
      <c r="E701" s="15" t="n"/>
    </row>
    <row r="702">
      <c r="A702" s="14" t="n"/>
      <c r="E702" s="15" t="n"/>
    </row>
    <row r="703">
      <c r="A703" s="14" t="n"/>
      <c r="E703" s="15" t="n"/>
    </row>
    <row r="704">
      <c r="A704" s="14" t="n"/>
      <c r="E704" s="15" t="n"/>
    </row>
    <row r="705">
      <c r="A705" s="14" t="n"/>
      <c r="E705" s="15" t="n"/>
    </row>
    <row r="706">
      <c r="A706" s="14" t="n"/>
      <c r="E706" s="15" t="n"/>
    </row>
    <row r="707">
      <c r="A707" s="14" t="n"/>
      <c r="E707" s="15" t="n"/>
    </row>
    <row r="708">
      <c r="A708" s="14" t="n"/>
      <c r="E708" s="15" t="n"/>
    </row>
    <row r="709">
      <c r="A709" s="14" t="n"/>
      <c r="E709" s="15" t="n"/>
    </row>
    <row r="710">
      <c r="A710" s="14" t="n"/>
      <c r="E710" s="15" t="n"/>
    </row>
    <row r="711">
      <c r="A711" s="14" t="n"/>
      <c r="E711" s="15" t="n"/>
    </row>
    <row r="712">
      <c r="A712" s="14" t="n"/>
      <c r="E712" s="15" t="n"/>
    </row>
    <row r="713">
      <c r="A713" s="14" t="n"/>
      <c r="E713" s="15" t="n"/>
    </row>
    <row r="714">
      <c r="A714" s="14" t="n"/>
      <c r="E714" s="15" t="n"/>
    </row>
    <row r="715">
      <c r="A715" s="14" t="n"/>
      <c r="E715" s="15" t="n"/>
    </row>
    <row r="716">
      <c r="A716" s="14" t="n"/>
      <c r="E716" s="15" t="n"/>
    </row>
    <row r="717">
      <c r="A717" s="14" t="n"/>
      <c r="E717" s="15" t="n"/>
    </row>
    <row r="718">
      <c r="A718" s="14" t="n"/>
      <c r="E718" s="15" t="n"/>
    </row>
    <row r="719">
      <c r="A719" s="14" t="n"/>
      <c r="E719" s="15" t="n"/>
    </row>
    <row r="720">
      <c r="A720" s="14" t="n"/>
      <c r="E720" s="15" t="n"/>
    </row>
    <row r="721">
      <c r="A721" s="14" t="n"/>
      <c r="E721" s="15" t="n"/>
    </row>
    <row r="722">
      <c r="A722" s="14" t="n"/>
      <c r="E722" s="15" t="n"/>
    </row>
    <row r="723">
      <c r="A723" s="14" t="n"/>
      <c r="E723" s="15" t="n"/>
    </row>
    <row r="724">
      <c r="A724" s="14" t="n"/>
      <c r="E724" s="15" t="n"/>
    </row>
    <row r="725">
      <c r="A725" s="14" t="n"/>
      <c r="E725" s="15" t="n"/>
    </row>
    <row r="726">
      <c r="A726" s="14" t="n"/>
      <c r="E726" s="15" t="n"/>
    </row>
    <row r="727">
      <c r="A727" s="14" t="n"/>
      <c r="E727" s="15" t="n"/>
    </row>
    <row r="728">
      <c r="A728" s="14" t="n"/>
      <c r="E728" s="15" t="n"/>
    </row>
    <row r="729">
      <c r="A729" s="14" t="n"/>
      <c r="E729" s="15" t="n"/>
    </row>
    <row r="730">
      <c r="A730" s="14" t="n"/>
      <c r="E730" s="15" t="n"/>
    </row>
    <row r="731">
      <c r="A731" s="14" t="n"/>
      <c r="E731" s="15" t="n"/>
    </row>
    <row r="732">
      <c r="A732" s="14" t="n"/>
      <c r="E732" s="15" t="n"/>
    </row>
    <row r="733">
      <c r="A733" s="14" t="n"/>
      <c r="E733" s="15" t="n"/>
    </row>
    <row r="734">
      <c r="A734" s="14" t="n"/>
      <c r="E734" s="15" t="n"/>
    </row>
    <row r="735">
      <c r="A735" s="14" t="n"/>
      <c r="E735" s="15" t="n"/>
    </row>
    <row r="736">
      <c r="A736" s="14" t="n"/>
      <c r="E736" s="15" t="n"/>
    </row>
    <row r="737">
      <c r="A737" s="14" t="n"/>
      <c r="E737" s="15" t="n"/>
    </row>
    <row r="738">
      <c r="A738" s="14" t="n"/>
      <c r="E738" s="15" t="n"/>
    </row>
    <row r="739">
      <c r="A739" s="14" t="n"/>
      <c r="E739" s="15" t="n"/>
    </row>
    <row r="740">
      <c r="A740" s="14" t="n"/>
      <c r="E740" s="15" t="n"/>
    </row>
    <row r="741">
      <c r="A741" s="14" t="n"/>
      <c r="E741" s="15" t="n"/>
    </row>
    <row r="742">
      <c r="A742" s="14" t="n"/>
      <c r="E742" s="15" t="n"/>
    </row>
    <row r="743">
      <c r="A743" s="14" t="n"/>
      <c r="E743" s="15" t="n"/>
    </row>
    <row r="744">
      <c r="A744" s="14" t="n"/>
      <c r="E744" s="15" t="n"/>
    </row>
    <row r="745">
      <c r="A745" s="14" t="n"/>
      <c r="E745" s="15" t="n"/>
    </row>
    <row r="746">
      <c r="A746" s="14" t="n"/>
      <c r="E746" s="15" t="n"/>
    </row>
    <row r="747">
      <c r="A747" s="14" t="n"/>
      <c r="E747" s="15" t="n"/>
    </row>
    <row r="748">
      <c r="A748" s="14" t="n"/>
      <c r="E748" s="15" t="n"/>
    </row>
    <row r="749">
      <c r="A749" s="14" t="n"/>
      <c r="E749" s="15" t="n"/>
    </row>
    <row r="750">
      <c r="A750" s="14" t="n"/>
      <c r="E750" s="15" t="n"/>
    </row>
    <row r="751">
      <c r="A751" s="14" t="n"/>
      <c r="E751" s="15" t="n"/>
    </row>
    <row r="752">
      <c r="A752" s="14" t="n"/>
      <c r="E752" s="15" t="n"/>
    </row>
    <row r="753">
      <c r="A753" s="14" t="n"/>
      <c r="E753" s="15" t="n"/>
    </row>
    <row r="754">
      <c r="A754" s="14" t="n"/>
      <c r="E754" s="15" t="n"/>
    </row>
    <row r="755">
      <c r="A755" s="14" t="n"/>
      <c r="E755" s="15" t="n"/>
    </row>
    <row r="756">
      <c r="A756" s="14" t="n"/>
      <c r="E756" s="15" t="n"/>
    </row>
    <row r="757">
      <c r="A757" s="14" t="n"/>
      <c r="E757" s="15" t="n"/>
    </row>
    <row r="758">
      <c r="A758" s="14" t="n"/>
      <c r="E758" s="15" t="n"/>
    </row>
    <row r="759">
      <c r="A759" s="14" t="n"/>
      <c r="E759" s="15" t="n"/>
    </row>
    <row r="760">
      <c r="A760" s="14" t="n"/>
      <c r="E760" s="15" t="n"/>
    </row>
    <row r="761">
      <c r="A761" s="14" t="n"/>
      <c r="E761" s="15" t="n"/>
    </row>
    <row r="762">
      <c r="A762" s="14" t="n"/>
      <c r="E762" s="15" t="n"/>
    </row>
    <row r="763">
      <c r="A763" s="14" t="n"/>
      <c r="E763" s="15" t="n"/>
    </row>
    <row r="764">
      <c r="A764" s="14" t="n"/>
      <c r="E764" s="15" t="n"/>
    </row>
    <row r="765">
      <c r="A765" s="14" t="n"/>
      <c r="E765" s="15" t="n"/>
    </row>
    <row r="766">
      <c r="A766" s="14" t="n"/>
      <c r="E766" s="15" t="n"/>
    </row>
    <row r="767">
      <c r="A767" s="14" t="n"/>
      <c r="E767" s="15" t="n"/>
    </row>
    <row r="768">
      <c r="A768" s="14" t="n"/>
      <c r="E768" s="15" t="n"/>
    </row>
    <row r="769">
      <c r="A769" s="14" t="n"/>
      <c r="E769" s="15" t="n"/>
    </row>
    <row r="770">
      <c r="A770" s="14" t="n"/>
      <c r="E770" s="15" t="n"/>
    </row>
    <row r="771">
      <c r="A771" s="14" t="n"/>
      <c r="E771" s="15" t="n"/>
    </row>
    <row r="772">
      <c r="A772" s="14" t="n"/>
      <c r="E772" s="15" t="n"/>
    </row>
    <row r="773">
      <c r="A773" s="14" t="n"/>
      <c r="E773" s="15" t="n"/>
    </row>
    <row r="774">
      <c r="A774" s="14" t="n"/>
      <c r="E774" s="15" t="n"/>
    </row>
    <row r="775">
      <c r="A775" s="14" t="n"/>
      <c r="E775" s="15" t="n"/>
    </row>
    <row r="776">
      <c r="A776" s="14" t="n"/>
      <c r="E776" s="15" t="n"/>
    </row>
    <row r="777">
      <c r="A777" s="14" t="n"/>
      <c r="E777" s="15" t="n"/>
    </row>
    <row r="778">
      <c r="A778" s="14" t="n"/>
      <c r="E778" s="15" t="n"/>
    </row>
    <row r="779">
      <c r="A779" s="14" t="n"/>
      <c r="E779" s="15" t="n"/>
    </row>
    <row r="780">
      <c r="A780" s="14" t="n"/>
      <c r="E780" s="15" t="n"/>
    </row>
    <row r="781">
      <c r="A781" s="14" t="n"/>
      <c r="E781" s="15" t="n"/>
    </row>
    <row r="782">
      <c r="A782" s="14" t="n"/>
      <c r="E782" s="15" t="n"/>
    </row>
    <row r="783">
      <c r="A783" s="14" t="n"/>
      <c r="E783" s="15" t="n"/>
    </row>
    <row r="784">
      <c r="A784" s="14" t="n"/>
      <c r="E784" s="15" t="n"/>
    </row>
    <row r="785">
      <c r="A785" s="14" t="n"/>
      <c r="E785" s="15" t="n"/>
    </row>
    <row r="786">
      <c r="A786" s="14" t="n"/>
      <c r="E786" s="15" t="n"/>
    </row>
    <row r="787">
      <c r="A787" s="14" t="n"/>
      <c r="E787" s="15" t="n"/>
    </row>
    <row r="788">
      <c r="A788" s="14" t="n"/>
      <c r="E788" s="15" t="n"/>
    </row>
    <row r="789">
      <c r="A789" s="14" t="n"/>
      <c r="E789" s="15" t="n"/>
    </row>
    <row r="790">
      <c r="A790" s="14" t="n"/>
      <c r="E790" s="15" t="n"/>
    </row>
    <row r="791">
      <c r="A791" s="14" t="n"/>
      <c r="E791" s="15" t="n"/>
    </row>
    <row r="792">
      <c r="A792" s="14" t="n"/>
      <c r="E792" s="15" t="n"/>
    </row>
    <row r="793">
      <c r="A793" s="14" t="n"/>
      <c r="E793" s="15" t="n"/>
    </row>
    <row r="794">
      <c r="A794" s="14" t="n"/>
      <c r="E794" s="15" t="n"/>
    </row>
    <row r="795">
      <c r="A795" s="14" t="n"/>
      <c r="E795" s="15" t="n"/>
    </row>
    <row r="796">
      <c r="A796" s="14" t="n"/>
      <c r="E796" s="15" t="n"/>
    </row>
    <row r="797">
      <c r="A797" s="14" t="n"/>
      <c r="E797" s="15" t="n"/>
    </row>
    <row r="798">
      <c r="A798" s="14" t="n"/>
      <c r="E798" s="15" t="n"/>
    </row>
    <row r="799">
      <c r="A799" s="14" t="n"/>
      <c r="E799" s="15" t="n"/>
    </row>
    <row r="800">
      <c r="A800" s="14" t="n"/>
      <c r="E800" s="15" t="n"/>
    </row>
    <row r="801">
      <c r="A801" s="14" t="n"/>
      <c r="E801" s="15" t="n"/>
    </row>
    <row r="802">
      <c r="A802" s="14" t="n"/>
      <c r="E802" s="15" t="n"/>
    </row>
    <row r="803">
      <c r="A803" s="14" t="n"/>
      <c r="E803" s="15" t="n"/>
    </row>
    <row r="804">
      <c r="A804" s="14" t="n"/>
      <c r="E804" s="15" t="n"/>
    </row>
    <row r="805">
      <c r="A805" s="14" t="n"/>
      <c r="E805" s="15" t="n"/>
    </row>
    <row r="806">
      <c r="A806" s="14" t="n"/>
      <c r="E806" s="15" t="n"/>
    </row>
    <row r="807">
      <c r="A807" s="14" t="n"/>
      <c r="E807" s="15" t="n"/>
    </row>
    <row r="808">
      <c r="A808" s="14" t="n"/>
      <c r="E808" s="15" t="n"/>
    </row>
    <row r="809">
      <c r="A809" s="14" t="n"/>
      <c r="E809" s="15" t="n"/>
    </row>
    <row r="810">
      <c r="A810" s="14" t="n"/>
      <c r="E810" s="15" t="n"/>
    </row>
    <row r="811">
      <c r="A811" s="14" t="n"/>
      <c r="E811" s="15" t="n"/>
    </row>
    <row r="812">
      <c r="A812" s="14" t="n"/>
      <c r="E812" s="15" t="n"/>
    </row>
    <row r="813">
      <c r="A813" s="14" t="n"/>
      <c r="E813" s="15" t="n"/>
    </row>
    <row r="814">
      <c r="A814" s="14" t="n"/>
      <c r="E814" s="15" t="n"/>
    </row>
    <row r="815">
      <c r="A815" s="14" t="n"/>
      <c r="E815" s="15" t="n"/>
    </row>
    <row r="816">
      <c r="A816" s="14" t="n"/>
      <c r="E816" s="15" t="n"/>
    </row>
    <row r="817">
      <c r="A817" s="14" t="n"/>
      <c r="E817" s="15" t="n"/>
    </row>
    <row r="818">
      <c r="A818" s="14" t="n"/>
      <c r="E818" s="15" t="n"/>
    </row>
    <row r="819">
      <c r="A819" s="14" t="n"/>
      <c r="E819" s="15" t="n"/>
    </row>
    <row r="820">
      <c r="A820" s="14" t="n"/>
      <c r="E820" s="15" t="n"/>
    </row>
    <row r="821">
      <c r="A821" s="14" t="n"/>
      <c r="E821" s="15" t="n"/>
    </row>
    <row r="822">
      <c r="A822" s="14" t="n"/>
      <c r="E822" s="15" t="n"/>
    </row>
    <row r="823">
      <c r="A823" s="14" t="n"/>
      <c r="E823" s="15" t="n"/>
    </row>
    <row r="824">
      <c r="A824" s="14" t="n"/>
      <c r="E824" s="15" t="n"/>
    </row>
    <row r="825">
      <c r="A825" s="14" t="n"/>
      <c r="E825" s="15" t="n"/>
    </row>
    <row r="826">
      <c r="A826" s="14" t="n"/>
      <c r="E826" s="15" t="n"/>
    </row>
    <row r="827">
      <c r="A827" s="14" t="n"/>
      <c r="E827" s="15" t="n"/>
    </row>
    <row r="828">
      <c r="A828" s="14" t="n"/>
      <c r="E828" s="15" t="n"/>
    </row>
    <row r="829">
      <c r="A829" s="14" t="n"/>
      <c r="E829" s="15" t="n"/>
    </row>
    <row r="830">
      <c r="A830" s="14" t="n"/>
      <c r="E830" s="15" t="n"/>
    </row>
    <row r="831">
      <c r="A831" s="14" t="n"/>
      <c r="E831" s="15" t="n"/>
    </row>
    <row r="832">
      <c r="A832" s="14" t="n"/>
      <c r="E832" s="15" t="n"/>
    </row>
    <row r="833">
      <c r="A833" s="14" t="n"/>
      <c r="E833" s="15" t="n"/>
    </row>
    <row r="834">
      <c r="A834" s="14" t="n"/>
      <c r="E834" s="15" t="n"/>
    </row>
    <row r="835">
      <c r="A835" s="14" t="n"/>
      <c r="E835" s="15" t="n"/>
    </row>
    <row r="836">
      <c r="A836" s="14" t="n"/>
      <c r="E836" s="15" t="n"/>
    </row>
    <row r="837">
      <c r="A837" s="14" t="n"/>
      <c r="E837" s="15" t="n"/>
    </row>
    <row r="838">
      <c r="A838" s="14" t="n"/>
      <c r="E838" s="15" t="n"/>
    </row>
    <row r="839">
      <c r="A839" s="14" t="n"/>
      <c r="E839" s="15" t="n"/>
    </row>
    <row r="840">
      <c r="A840" s="14" t="n"/>
      <c r="E840" s="15" t="n"/>
    </row>
    <row r="841">
      <c r="A841" s="14" t="n"/>
      <c r="E841" s="15" t="n"/>
    </row>
    <row r="842">
      <c r="A842" s="14" t="n"/>
      <c r="E842" s="15" t="n"/>
    </row>
    <row r="843">
      <c r="A843" s="14" t="n"/>
      <c r="E843" s="15" t="n"/>
    </row>
    <row r="844">
      <c r="A844" s="14" t="n"/>
      <c r="E844" s="15" t="n"/>
    </row>
    <row r="845">
      <c r="A845" s="14" t="n"/>
      <c r="E845" s="15" t="n"/>
    </row>
    <row r="846">
      <c r="A846" s="14" t="n"/>
      <c r="E846" s="15" t="n"/>
    </row>
    <row r="847">
      <c r="A847" s="14" t="n"/>
      <c r="E847" s="15" t="n"/>
    </row>
    <row r="848">
      <c r="A848" s="14" t="n"/>
      <c r="E848" s="15" t="n"/>
    </row>
    <row r="849">
      <c r="A849" s="14" t="n"/>
      <c r="E849" s="15" t="n"/>
    </row>
    <row r="850">
      <c r="A850" s="14" t="n"/>
      <c r="E850" s="15" t="n"/>
    </row>
    <row r="851">
      <c r="A851" s="14" t="n"/>
      <c r="E851" s="15" t="n"/>
    </row>
    <row r="852">
      <c r="A852" s="14" t="n"/>
      <c r="E852" s="15" t="n"/>
    </row>
    <row r="853">
      <c r="A853" s="14" t="n"/>
      <c r="E853" s="15" t="n"/>
    </row>
    <row r="854">
      <c r="A854" s="14" t="n"/>
      <c r="E854" s="15" t="n"/>
    </row>
    <row r="855">
      <c r="A855" s="14" t="n"/>
      <c r="E855" s="15" t="n"/>
    </row>
    <row r="856">
      <c r="A856" s="14" t="n"/>
      <c r="E856" s="15" t="n"/>
    </row>
    <row r="857">
      <c r="A857" s="14" t="n"/>
      <c r="E857" s="15" t="n"/>
    </row>
    <row r="858">
      <c r="A858" s="14" t="n"/>
      <c r="E858" s="15" t="n"/>
    </row>
    <row r="859">
      <c r="A859" s="14" t="n"/>
      <c r="E859" s="15" t="n"/>
    </row>
    <row r="860">
      <c r="A860" s="14" t="n"/>
      <c r="E860" s="15" t="n"/>
    </row>
    <row r="861">
      <c r="A861" s="14" t="n"/>
      <c r="E861" s="15" t="n"/>
    </row>
    <row r="862">
      <c r="A862" s="14" t="n"/>
      <c r="E862" s="15" t="n"/>
    </row>
    <row r="863">
      <c r="A863" s="14" t="n"/>
      <c r="E863" s="15" t="n"/>
    </row>
    <row r="864">
      <c r="A864" s="14" t="n"/>
      <c r="E864" s="15" t="n"/>
    </row>
    <row r="865">
      <c r="A865" s="14" t="n"/>
      <c r="E865" s="15" t="n"/>
    </row>
    <row r="866">
      <c r="A866" s="14" t="n"/>
      <c r="E866" s="15" t="n"/>
    </row>
    <row r="867">
      <c r="A867" s="14" t="n"/>
      <c r="E867" s="15" t="n"/>
    </row>
    <row r="868">
      <c r="A868" s="14" t="n"/>
      <c r="E868" s="15" t="n"/>
    </row>
    <row r="869">
      <c r="A869" s="14" t="n"/>
      <c r="E869" s="15" t="n"/>
    </row>
    <row r="870">
      <c r="A870" s="14" t="n"/>
      <c r="E870" s="15" t="n"/>
    </row>
    <row r="871">
      <c r="A871" s="14" t="n"/>
      <c r="E871" s="15" t="n"/>
    </row>
    <row r="872">
      <c r="A872" s="14" t="n"/>
      <c r="E872" s="15" t="n"/>
    </row>
    <row r="873">
      <c r="A873" s="14" t="n"/>
      <c r="E873" s="15" t="n"/>
    </row>
    <row r="874">
      <c r="A874" s="14" t="n"/>
      <c r="E874" s="15" t="n"/>
    </row>
    <row r="875">
      <c r="A875" s="14" t="n"/>
      <c r="E875" s="15" t="n"/>
    </row>
    <row r="876">
      <c r="A876" s="14" t="n"/>
      <c r="E876" s="15" t="n"/>
    </row>
    <row r="877">
      <c r="A877" s="14" t="n"/>
      <c r="E877" s="15" t="n"/>
    </row>
    <row r="878">
      <c r="A878" s="14" t="n"/>
      <c r="E878" s="15" t="n"/>
    </row>
    <row r="879">
      <c r="A879" s="14" t="n"/>
      <c r="E879" s="15" t="n"/>
    </row>
    <row r="880">
      <c r="A880" s="14" t="n"/>
      <c r="E880" s="15" t="n"/>
    </row>
    <row r="881">
      <c r="A881" s="14" t="n"/>
      <c r="E881" s="15" t="n"/>
    </row>
    <row r="882">
      <c r="A882" s="14" t="n"/>
      <c r="E882" s="15" t="n"/>
    </row>
    <row r="883">
      <c r="A883" s="14" t="n"/>
      <c r="E883" s="15" t="n"/>
    </row>
    <row r="884">
      <c r="A884" s="14" t="n"/>
      <c r="E884" s="15" t="n"/>
    </row>
    <row r="885">
      <c r="A885" s="14" t="n"/>
      <c r="E885" s="15" t="n"/>
    </row>
    <row r="886">
      <c r="A886" s="14" t="n"/>
      <c r="E886" s="15" t="n"/>
    </row>
    <row r="887">
      <c r="A887" s="14" t="n"/>
      <c r="E887" s="15" t="n"/>
    </row>
    <row r="888">
      <c r="A888" s="14" t="n"/>
      <c r="E888" s="15" t="n"/>
    </row>
    <row r="889">
      <c r="A889" s="14" t="n"/>
      <c r="E889" s="15" t="n"/>
    </row>
    <row r="890">
      <c r="A890" s="14" t="n"/>
      <c r="E890" s="15" t="n"/>
    </row>
    <row r="891">
      <c r="A891" s="14" t="n"/>
      <c r="E891" s="15" t="n"/>
    </row>
    <row r="892">
      <c r="A892" s="14" t="n"/>
      <c r="E892" s="15" t="n"/>
    </row>
    <row r="893">
      <c r="A893" s="14" t="n"/>
      <c r="E893" s="15" t="n"/>
    </row>
    <row r="894">
      <c r="A894" s="14" t="n"/>
      <c r="E894" s="15" t="n"/>
    </row>
    <row r="895">
      <c r="A895" s="14" t="n"/>
      <c r="E895" s="15" t="n"/>
    </row>
    <row r="896">
      <c r="A896" s="14" t="n"/>
      <c r="E896" s="15" t="n"/>
    </row>
    <row r="897">
      <c r="A897" s="14" t="n"/>
      <c r="E897" s="15" t="n"/>
    </row>
    <row r="898">
      <c r="A898" s="14" t="n"/>
      <c r="E898" s="15" t="n"/>
    </row>
    <row r="899">
      <c r="A899" s="14" t="n"/>
      <c r="E899" s="15" t="n"/>
    </row>
    <row r="900">
      <c r="A900" s="14" t="n"/>
      <c r="E900" s="15" t="n"/>
    </row>
    <row r="901">
      <c r="A901" s="14" t="n"/>
      <c r="E901" s="15" t="n"/>
    </row>
    <row r="902">
      <c r="A902" s="14" t="n"/>
      <c r="E902" s="15" t="n"/>
    </row>
    <row r="903">
      <c r="A903" s="14" t="n"/>
      <c r="E903" s="15" t="n"/>
    </row>
    <row r="904">
      <c r="A904" s="14" t="n"/>
      <c r="E904" s="15" t="n"/>
    </row>
    <row r="905">
      <c r="A905" s="14" t="n"/>
      <c r="E905" s="15" t="n"/>
    </row>
    <row r="906">
      <c r="A906" s="14" t="n"/>
      <c r="E906" s="15" t="n"/>
    </row>
    <row r="907">
      <c r="A907" s="14" t="n"/>
      <c r="E907" s="15" t="n"/>
    </row>
    <row r="908">
      <c r="A908" s="14" t="n"/>
      <c r="E908" s="15" t="n"/>
    </row>
    <row r="909">
      <c r="A909" s="14" t="n"/>
      <c r="E909" s="15" t="n"/>
    </row>
    <row r="910">
      <c r="A910" s="14" t="n"/>
      <c r="E910" s="15" t="n"/>
    </row>
    <row r="911">
      <c r="A911" s="14" t="n"/>
      <c r="E911" s="15" t="n"/>
    </row>
    <row r="912">
      <c r="A912" s="14" t="n"/>
      <c r="E912" s="15" t="n"/>
    </row>
    <row r="913">
      <c r="A913" s="14" t="n"/>
      <c r="E913" s="15" t="n"/>
    </row>
    <row r="914">
      <c r="A914" s="14" t="n"/>
      <c r="E914" s="15" t="n"/>
    </row>
    <row r="915">
      <c r="A915" s="14" t="n"/>
      <c r="E915" s="15" t="n"/>
    </row>
    <row r="916">
      <c r="A916" s="14" t="n"/>
      <c r="E916" s="15" t="n"/>
    </row>
    <row r="917">
      <c r="A917" s="14" t="n"/>
      <c r="E917" s="15" t="n"/>
    </row>
    <row r="918">
      <c r="A918" s="14" t="n"/>
      <c r="E918" s="15" t="n"/>
    </row>
    <row r="919">
      <c r="A919" s="14" t="n"/>
      <c r="E919" s="15" t="n"/>
    </row>
    <row r="920">
      <c r="A920" s="14" t="n"/>
      <c r="E920" s="15" t="n"/>
    </row>
    <row r="921">
      <c r="A921" s="14" t="n"/>
      <c r="E921" s="15" t="n"/>
    </row>
    <row r="922">
      <c r="A922" s="14" t="n"/>
      <c r="E922" s="15" t="n"/>
    </row>
    <row r="923">
      <c r="A923" s="14" t="n"/>
      <c r="E923" s="15" t="n"/>
    </row>
    <row r="924">
      <c r="A924" s="14" t="n"/>
      <c r="E924" s="15" t="n"/>
    </row>
    <row r="925">
      <c r="A925" s="14" t="n"/>
      <c r="E925" s="15" t="n"/>
    </row>
    <row r="926">
      <c r="A926" s="14" t="n"/>
      <c r="E926" s="15" t="n"/>
    </row>
    <row r="927">
      <c r="A927" s="14" t="n"/>
      <c r="E927" s="15" t="n"/>
    </row>
    <row r="928">
      <c r="A928" s="14" t="n"/>
      <c r="E928" s="15" t="n"/>
    </row>
    <row r="929">
      <c r="A929" s="14" t="n"/>
      <c r="E929" s="15" t="n"/>
    </row>
    <row r="930">
      <c r="A930" s="14" t="n"/>
      <c r="E930" s="15" t="n"/>
    </row>
    <row r="931">
      <c r="A931" s="14" t="n"/>
      <c r="E931" s="15" t="n"/>
    </row>
    <row r="932">
      <c r="A932" s="14" t="n"/>
      <c r="E932" s="15" t="n"/>
    </row>
    <row r="933">
      <c r="A933" s="14" t="n"/>
      <c r="E933" s="15" t="n"/>
    </row>
    <row r="934">
      <c r="A934" s="14" t="n"/>
      <c r="E934" s="15" t="n"/>
    </row>
    <row r="935">
      <c r="A935" s="14" t="n"/>
      <c r="E935" s="15" t="n"/>
    </row>
    <row r="936">
      <c r="A936" s="14" t="n"/>
      <c r="E936" s="15" t="n"/>
    </row>
    <row r="937">
      <c r="A937" s="14" t="n"/>
      <c r="E937" s="15" t="n"/>
    </row>
    <row r="938">
      <c r="A938" s="14" t="n"/>
      <c r="E938" s="15" t="n"/>
    </row>
    <row r="939">
      <c r="A939" s="14" t="n"/>
      <c r="E939" s="15" t="n"/>
    </row>
    <row r="940">
      <c r="A940" s="14" t="n"/>
      <c r="E940" s="15" t="n"/>
    </row>
    <row r="941">
      <c r="A941" s="14" t="n"/>
      <c r="E941" s="15" t="n"/>
    </row>
    <row r="942">
      <c r="A942" s="14" t="n"/>
      <c r="E942" s="15" t="n"/>
    </row>
    <row r="943">
      <c r="A943" s="14" t="n"/>
      <c r="E943" s="15" t="n"/>
    </row>
    <row r="944">
      <c r="A944" s="14" t="n"/>
      <c r="E944" s="15" t="n"/>
    </row>
    <row r="945">
      <c r="A945" s="14" t="n"/>
      <c r="E945" s="15" t="n"/>
    </row>
    <row r="946">
      <c r="A946" s="14" t="n"/>
      <c r="E946" s="15" t="n"/>
    </row>
    <row r="947">
      <c r="A947" s="14" t="n"/>
      <c r="E947" s="15" t="n"/>
    </row>
    <row r="948">
      <c r="A948" s="14" t="n"/>
      <c r="E948" s="15" t="n"/>
    </row>
    <row r="949">
      <c r="A949" s="14" t="n"/>
      <c r="E949" s="15" t="n"/>
    </row>
    <row r="950">
      <c r="A950" s="14" t="n"/>
      <c r="E950" s="15" t="n"/>
    </row>
    <row r="951">
      <c r="A951" s="14" t="n"/>
      <c r="E951" s="15" t="n"/>
    </row>
    <row r="952">
      <c r="A952" s="14" t="n"/>
      <c r="E952" s="15" t="n"/>
    </row>
    <row r="953">
      <c r="A953" s="14" t="n"/>
      <c r="E953" s="15" t="n"/>
    </row>
    <row r="954">
      <c r="A954" s="14" t="n"/>
      <c r="E954" s="15" t="n"/>
    </row>
    <row r="955">
      <c r="A955" s="14" t="n"/>
      <c r="E955" s="15" t="n"/>
    </row>
    <row r="956">
      <c r="A956" s="14" t="n"/>
      <c r="E956" s="15" t="n"/>
    </row>
    <row r="957">
      <c r="A957" s="14" t="n"/>
      <c r="E957" s="15" t="n"/>
    </row>
    <row r="958">
      <c r="A958" s="14" t="n"/>
      <c r="E958" s="15" t="n"/>
    </row>
    <row r="959">
      <c r="A959" s="14" t="n"/>
      <c r="E959" s="15" t="n"/>
    </row>
    <row r="960">
      <c r="A960" s="14" t="n"/>
      <c r="E960" s="15" t="n"/>
    </row>
    <row r="961">
      <c r="A961" s="14" t="n"/>
      <c r="E961" s="15" t="n"/>
    </row>
    <row r="962">
      <c r="A962" s="14" t="n"/>
      <c r="E962" s="15" t="n"/>
    </row>
    <row r="963">
      <c r="A963" s="14" t="n"/>
      <c r="E963" s="15" t="n"/>
    </row>
    <row r="964">
      <c r="A964" s="14" t="n"/>
      <c r="E964" s="15" t="n"/>
    </row>
    <row r="965">
      <c r="A965" s="14" t="n"/>
      <c r="E965" s="15" t="n"/>
    </row>
    <row r="966">
      <c r="A966" s="14" t="n"/>
      <c r="E966" s="15" t="n"/>
    </row>
    <row r="967">
      <c r="A967" s="14" t="n"/>
      <c r="E967" s="15" t="n"/>
    </row>
    <row r="968">
      <c r="A968" s="14" t="n"/>
      <c r="E968" s="15" t="n"/>
    </row>
    <row r="969">
      <c r="A969" s="14" t="n"/>
      <c r="E969" s="15" t="n"/>
    </row>
    <row r="970">
      <c r="A970" s="14" t="n"/>
      <c r="E970" s="15" t="n"/>
    </row>
    <row r="971">
      <c r="A971" s="14" t="n"/>
      <c r="E971" s="15" t="n"/>
    </row>
    <row r="972">
      <c r="A972" s="14" t="n"/>
      <c r="E972" s="15" t="n"/>
    </row>
    <row r="973">
      <c r="A973" s="14" t="n"/>
      <c r="E973" s="15" t="n"/>
    </row>
    <row r="974">
      <c r="A974" s="14" t="n"/>
      <c r="E974" s="15" t="n"/>
    </row>
    <row r="975">
      <c r="A975" s="14" t="n"/>
      <c r="E975" s="15" t="n"/>
    </row>
    <row r="976">
      <c r="A976" s="14" t="n"/>
      <c r="E976" s="15" t="n"/>
    </row>
    <row r="977">
      <c r="A977" s="14" t="n"/>
      <c r="E977" s="15" t="n"/>
    </row>
    <row r="978">
      <c r="A978" s="14" t="n"/>
      <c r="E978" s="15" t="n"/>
    </row>
    <row r="979">
      <c r="A979" s="14" t="n"/>
      <c r="E979" s="15" t="n"/>
    </row>
    <row r="980">
      <c r="A980" s="14" t="n"/>
      <c r="E980" s="15" t="n"/>
    </row>
    <row r="981">
      <c r="A981" s="14" t="n"/>
      <c r="E981" s="15" t="n"/>
    </row>
    <row r="982">
      <c r="A982" s="14" t="n"/>
      <c r="E982" s="15" t="n"/>
    </row>
    <row r="983">
      <c r="A983" s="14" t="n"/>
      <c r="E983" s="15" t="n"/>
    </row>
    <row r="984">
      <c r="A984" s="14" t="n"/>
      <c r="E984" s="15" t="n"/>
    </row>
    <row r="985">
      <c r="A985" s="14" t="n"/>
      <c r="E985" s="15" t="n"/>
    </row>
    <row r="986">
      <c r="A986" s="14" t="n"/>
      <c r="E986" s="15" t="n"/>
    </row>
    <row r="987">
      <c r="A987" s="14" t="n"/>
      <c r="E987" s="15" t="n"/>
    </row>
    <row r="988">
      <c r="A988" s="14" t="n"/>
      <c r="E988" s="15" t="n"/>
    </row>
    <row r="989">
      <c r="A989" s="14" t="n"/>
      <c r="E989" s="15" t="n"/>
    </row>
    <row r="990">
      <c r="A990" s="14" t="n"/>
      <c r="E990" s="15" t="n"/>
    </row>
    <row r="991">
      <c r="A991" s="14" t="n"/>
      <c r="E991" s="15" t="n"/>
    </row>
    <row r="992">
      <c r="A992" s="14" t="n"/>
      <c r="E992" s="15" t="n"/>
    </row>
    <row r="993">
      <c r="A993" s="14" t="n"/>
      <c r="E993" s="15" t="n"/>
    </row>
    <row r="994">
      <c r="A994" s="14" t="n"/>
      <c r="E994" s="15" t="n"/>
    </row>
    <row r="995">
      <c r="A995" s="14" t="n"/>
      <c r="E995" s="15" t="n"/>
    </row>
    <row r="996">
      <c r="A996" s="14" t="n"/>
      <c r="E996" s="15" t="n"/>
    </row>
    <row r="997">
      <c r="A997" s="14" t="n"/>
      <c r="E997" s="15" t="n"/>
    </row>
    <row r="998">
      <c r="A998" s="14" t="n"/>
      <c r="E998" s="15" t="n"/>
    </row>
    <row r="999">
      <c r="A999" s="14" t="n"/>
      <c r="E999" s="15" t="n"/>
    </row>
    <row r="1000">
      <c r="A1000" s="14" t="n"/>
      <c r="E1000" s="15" t="n"/>
    </row>
    <row r="1001">
      <c r="A1001" s="14" t="n"/>
      <c r="E1001" s="15" t="n"/>
    </row>
  </sheetData>
  <dataValidations count="2">
    <dataValidation sqref="C2:C1001" showDropDown="0" showInputMessage="0" showErrorMessage="0" allowBlank="1" type="list">
      <formula1>'Orçamento'!$A$4:$A$15</formula1>
    </dataValidation>
    <dataValidation sqref="D2:D1001" showDropDown="0" showInputMessage="0" showErrorMessage="0" allowBlank="1" type="list">
      <formula1>"Entrada,Saída"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6D28D9"/>
    <outlinePr summaryBelow="1" summaryRight="1"/>
    <pageSetUpPr/>
  </sheetPr>
  <dimension ref="A1:S306"/>
  <sheetViews>
    <sheetView workbookViewId="0">
      <pane xSplit="7" ySplit="6" topLeftCell="H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30" customWidth="1" min="2" max="2"/>
    <col width="16" customWidth="1" min="3" max="3"/>
    <col width="14" customWidth="1" min="4" max="4"/>
    <col width="10" customWidth="1" min="5" max="5"/>
    <col width="13" customWidth="1" min="6" max="6"/>
    <col width="13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</cols>
  <sheetData>
    <row r="1">
      <c r="A1" s="4" t="inlineStr">
        <is>
          <t>Dia de fechamento</t>
        </is>
      </c>
      <c r="B1" s="16" t="n">
        <v>3</v>
      </c>
      <c r="C1" s="2" t="inlineStr">
        <is>
          <t>Compra feita no dia do fechamento ou depois cai na fatura seguinte.</t>
        </is>
      </c>
    </row>
    <row r="2">
      <c r="A2" s="4" t="inlineStr">
        <is>
          <t>Dia de vencimento</t>
        </is>
      </c>
      <c r="B2" s="16" t="n">
        <v>10</v>
      </c>
      <c r="C2" s="2" t="inlineStr">
        <is>
          <t>Cada coluna à direita é a fatura que VENCE naquele mês.</t>
        </is>
      </c>
    </row>
    <row r="4">
      <c r="G4" s="17" t="inlineStr">
        <is>
          <t>Fatura prevista</t>
        </is>
      </c>
      <c r="H4" s="18">
        <f>SUM(H7:H306)</f>
        <v/>
      </c>
      <c r="I4" s="18">
        <f>SUM(I7:I306)</f>
        <v/>
      </c>
      <c r="J4" s="18">
        <f>SUM(J7:J306)</f>
        <v/>
      </c>
      <c r="K4" s="18">
        <f>SUM(K7:K306)</f>
        <v/>
      </c>
      <c r="L4" s="18">
        <f>SUM(L7:L306)</f>
        <v/>
      </c>
      <c r="M4" s="18">
        <f>SUM(M7:M306)</f>
        <v/>
      </c>
      <c r="N4" s="18">
        <f>SUM(N7:N306)</f>
        <v/>
      </c>
      <c r="O4" s="18">
        <f>SUM(O7:O306)</f>
        <v/>
      </c>
      <c r="P4" s="18">
        <f>SUM(P7:P306)</f>
        <v/>
      </c>
      <c r="Q4" s="18">
        <f>SUM(Q7:Q306)</f>
        <v/>
      </c>
      <c r="R4" s="18">
        <f>SUM(R7:R306)</f>
        <v/>
      </c>
      <c r="S4" s="18">
        <f>SUM(S7:S306)</f>
        <v/>
      </c>
    </row>
    <row r="6">
      <c r="A6" s="11" t="inlineStr">
        <is>
          <t>Data da compra</t>
        </is>
      </c>
      <c r="B6" s="11" t="inlineStr">
        <is>
          <t>Descrição</t>
        </is>
      </c>
      <c r="C6" s="11" t="inlineStr">
        <is>
          <t>Categoria</t>
        </is>
      </c>
      <c r="D6" s="11" t="inlineStr">
        <is>
          <t>Valor total</t>
        </is>
      </c>
      <c r="E6" s="11" t="inlineStr">
        <is>
          <t>Parcelas</t>
        </is>
      </c>
      <c r="F6" s="11" t="inlineStr">
        <is>
          <t>Parcela</t>
        </is>
      </c>
      <c r="G6" s="11" t="inlineStr">
        <is>
          <t>1ª fatura</t>
        </is>
      </c>
      <c r="H6" s="19">
        <f>DATE('Comece aqui'!$C$9,1,1)</f>
        <v/>
      </c>
      <c r="I6" s="19">
        <f>DATE('Comece aqui'!$C$9,2,1)</f>
        <v/>
      </c>
      <c r="J6" s="19">
        <f>DATE('Comece aqui'!$C$9,3,1)</f>
        <v/>
      </c>
      <c r="K6" s="19">
        <f>DATE('Comece aqui'!$C$9,4,1)</f>
        <v/>
      </c>
      <c r="L6" s="19">
        <f>DATE('Comece aqui'!$C$9,5,1)</f>
        <v/>
      </c>
      <c r="M6" s="19">
        <f>DATE('Comece aqui'!$C$9,6,1)</f>
        <v/>
      </c>
      <c r="N6" s="19">
        <f>DATE('Comece aqui'!$C$9,7,1)</f>
        <v/>
      </c>
      <c r="O6" s="19">
        <f>DATE('Comece aqui'!$C$9,8,1)</f>
        <v/>
      </c>
      <c r="P6" s="19">
        <f>DATE('Comece aqui'!$C$9,9,1)</f>
        <v/>
      </c>
      <c r="Q6" s="19">
        <f>DATE('Comece aqui'!$C$9,10,1)</f>
        <v/>
      </c>
      <c r="R6" s="19">
        <f>DATE('Comece aqui'!$C$9,11,1)</f>
        <v/>
      </c>
      <c r="S6" s="19">
        <f>DATE('Comece aqui'!$C$9,12,1)</f>
        <v/>
      </c>
    </row>
    <row r="7">
      <c r="A7" s="12" t="n">
        <v>46254</v>
      </c>
      <c r="B7" s="3" t="inlineStr">
        <is>
          <t>Celular novo</t>
        </is>
      </c>
      <c r="C7" s="3" t="inlineStr">
        <is>
          <t>Compras</t>
        </is>
      </c>
      <c r="D7" s="13" t="n">
        <v>2400</v>
      </c>
      <c r="E7" s="3" t="n">
        <v>10</v>
      </c>
      <c r="F7" s="15">
        <f>IF(D7="","",D7/MAX(1,N(E7)))</f>
        <v/>
      </c>
      <c r="G7" s="20">
        <f>IF(A7="","",EOMONTH(A7,IF(DAY(A7)&gt;=$B$1,1,0)+IF($B$2&lt;=$B$1,1,0)-1)+1)</f>
        <v/>
      </c>
      <c r="H7" s="21">
        <f>IF($G7="",0,IF(AND(H$6&gt;=$G7,H$6&lt;=EDATE($G7,MAX(1,N($E7))-1)),$F7,0))</f>
        <v/>
      </c>
      <c r="I7" s="21">
        <f>IF($G7="",0,IF(AND(I$6&gt;=$G7,I$6&lt;=EDATE($G7,MAX(1,N($E7))-1)),$F7,0))</f>
        <v/>
      </c>
      <c r="J7" s="21">
        <f>IF($G7="",0,IF(AND(J$6&gt;=$G7,J$6&lt;=EDATE($G7,MAX(1,N($E7))-1)),$F7,0))</f>
        <v/>
      </c>
      <c r="K7" s="21">
        <f>IF($G7="",0,IF(AND(K$6&gt;=$G7,K$6&lt;=EDATE($G7,MAX(1,N($E7))-1)),$F7,0))</f>
        <v/>
      </c>
      <c r="L7" s="21">
        <f>IF($G7="",0,IF(AND(L$6&gt;=$G7,L$6&lt;=EDATE($G7,MAX(1,N($E7))-1)),$F7,0))</f>
        <v/>
      </c>
      <c r="M7" s="21">
        <f>IF($G7="",0,IF(AND(M$6&gt;=$G7,M$6&lt;=EDATE($G7,MAX(1,N($E7))-1)),$F7,0))</f>
        <v/>
      </c>
      <c r="N7" s="21">
        <f>IF($G7="",0,IF(AND(N$6&gt;=$G7,N$6&lt;=EDATE($G7,MAX(1,N($E7))-1)),$F7,0))</f>
        <v/>
      </c>
      <c r="O7" s="21">
        <f>IF($G7="",0,IF(AND(O$6&gt;=$G7,O$6&lt;=EDATE($G7,MAX(1,N($E7))-1)),$F7,0))</f>
        <v/>
      </c>
      <c r="P7" s="21">
        <f>IF($G7="",0,IF(AND(P$6&gt;=$G7,P$6&lt;=EDATE($G7,MAX(1,N($E7))-1)),$F7,0))</f>
        <v/>
      </c>
      <c r="Q7" s="21">
        <f>IF($G7="",0,IF(AND(Q$6&gt;=$G7,Q$6&lt;=EDATE($G7,MAX(1,N($E7))-1)),$F7,0))</f>
        <v/>
      </c>
      <c r="R7" s="21">
        <f>IF($G7="",0,IF(AND(R$6&gt;=$G7,R$6&lt;=EDATE($G7,MAX(1,N($E7))-1)),$F7,0))</f>
        <v/>
      </c>
      <c r="S7" s="21">
        <f>IF($G7="",0,IF(AND(S$6&gt;=$G7,S$6&lt;=EDATE($G7,MAX(1,N($E7))-1)),$F7,0))</f>
        <v/>
      </c>
    </row>
    <row r="8">
      <c r="A8" s="12" t="n">
        <v>46267</v>
      </c>
      <c r="B8" s="3" t="inlineStr">
        <is>
          <t>Streaming</t>
        </is>
      </c>
      <c r="C8" s="3" t="inlineStr">
        <is>
          <t>Assinaturas</t>
        </is>
      </c>
      <c r="D8" s="13" t="n">
        <v>44.9</v>
      </c>
      <c r="E8" s="3" t="n">
        <v>1</v>
      </c>
      <c r="F8" s="15">
        <f>IF(D8="","",D8/MAX(1,N(E8)))</f>
        <v/>
      </c>
      <c r="G8" s="20">
        <f>IF(A8="","",EOMONTH(A8,IF(DAY(A8)&gt;=$B$1,1,0)+IF($B$2&lt;=$B$1,1,0)-1)+1)</f>
        <v/>
      </c>
      <c r="H8" s="21">
        <f>IF($G8="",0,IF(AND(H$6&gt;=$G8,H$6&lt;=EDATE($G8,MAX(1,N($E8))-1)),$F8,0))</f>
        <v/>
      </c>
      <c r="I8" s="21">
        <f>IF($G8="",0,IF(AND(I$6&gt;=$G8,I$6&lt;=EDATE($G8,MAX(1,N($E8))-1)),$F8,0))</f>
        <v/>
      </c>
      <c r="J8" s="21">
        <f>IF($G8="",0,IF(AND(J$6&gt;=$G8,J$6&lt;=EDATE($G8,MAX(1,N($E8))-1)),$F8,0))</f>
        <v/>
      </c>
      <c r="K8" s="21">
        <f>IF($G8="",0,IF(AND(K$6&gt;=$G8,K$6&lt;=EDATE($G8,MAX(1,N($E8))-1)),$F8,0))</f>
        <v/>
      </c>
      <c r="L8" s="21">
        <f>IF($G8="",0,IF(AND(L$6&gt;=$G8,L$6&lt;=EDATE($G8,MAX(1,N($E8))-1)),$F8,0))</f>
        <v/>
      </c>
      <c r="M8" s="21">
        <f>IF($G8="",0,IF(AND(M$6&gt;=$G8,M$6&lt;=EDATE($G8,MAX(1,N($E8))-1)),$F8,0))</f>
        <v/>
      </c>
      <c r="N8" s="21">
        <f>IF($G8="",0,IF(AND(N$6&gt;=$G8,N$6&lt;=EDATE($G8,MAX(1,N($E8))-1)),$F8,0))</f>
        <v/>
      </c>
      <c r="O8" s="21">
        <f>IF($G8="",0,IF(AND(O$6&gt;=$G8,O$6&lt;=EDATE($G8,MAX(1,N($E8))-1)),$F8,0))</f>
        <v/>
      </c>
      <c r="P8" s="21">
        <f>IF($G8="",0,IF(AND(P$6&gt;=$G8,P$6&lt;=EDATE($G8,MAX(1,N($E8))-1)),$F8,0))</f>
        <v/>
      </c>
      <c r="Q8" s="21">
        <f>IF($G8="",0,IF(AND(Q$6&gt;=$G8,Q$6&lt;=EDATE($G8,MAX(1,N($E8))-1)),$F8,0))</f>
        <v/>
      </c>
      <c r="R8" s="21">
        <f>IF($G8="",0,IF(AND(R$6&gt;=$G8,R$6&lt;=EDATE($G8,MAX(1,N($E8))-1)),$F8,0))</f>
        <v/>
      </c>
      <c r="S8" s="21">
        <f>IF($G8="",0,IF(AND(S$6&gt;=$G8,S$6&lt;=EDATE($G8,MAX(1,N($E8))-1)),$F8,0))</f>
        <v/>
      </c>
    </row>
    <row r="9">
      <c r="A9" s="12" t="n">
        <v>46271</v>
      </c>
      <c r="B9" s="3" t="inlineStr">
        <is>
          <t>Jantar</t>
        </is>
      </c>
      <c r="C9" s="3" t="inlineStr">
        <is>
          <t>Restaurantes</t>
        </is>
      </c>
      <c r="D9" s="13" t="n">
        <v>180</v>
      </c>
      <c r="E9" s="3" t="n">
        <v>1</v>
      </c>
      <c r="F9" s="15">
        <f>IF(D9="","",D9/MAX(1,N(E9)))</f>
        <v/>
      </c>
      <c r="G9" s="20">
        <f>IF(A9="","",EOMONTH(A9,IF(DAY(A9)&gt;=$B$1,1,0)+IF($B$2&lt;=$B$1,1,0)-1)+1)</f>
        <v/>
      </c>
      <c r="H9" s="21">
        <f>IF($G9="",0,IF(AND(H$6&gt;=$G9,H$6&lt;=EDATE($G9,MAX(1,N($E9))-1)),$F9,0))</f>
        <v/>
      </c>
      <c r="I9" s="21">
        <f>IF($G9="",0,IF(AND(I$6&gt;=$G9,I$6&lt;=EDATE($G9,MAX(1,N($E9))-1)),$F9,0))</f>
        <v/>
      </c>
      <c r="J9" s="21">
        <f>IF($G9="",0,IF(AND(J$6&gt;=$G9,J$6&lt;=EDATE($G9,MAX(1,N($E9))-1)),$F9,0))</f>
        <v/>
      </c>
      <c r="K9" s="21">
        <f>IF($G9="",0,IF(AND(K$6&gt;=$G9,K$6&lt;=EDATE($G9,MAX(1,N($E9))-1)),$F9,0))</f>
        <v/>
      </c>
      <c r="L9" s="21">
        <f>IF($G9="",0,IF(AND(L$6&gt;=$G9,L$6&lt;=EDATE($G9,MAX(1,N($E9))-1)),$F9,0))</f>
        <v/>
      </c>
      <c r="M9" s="21">
        <f>IF($G9="",0,IF(AND(M$6&gt;=$G9,M$6&lt;=EDATE($G9,MAX(1,N($E9))-1)),$F9,0))</f>
        <v/>
      </c>
      <c r="N9" s="21">
        <f>IF($G9="",0,IF(AND(N$6&gt;=$G9,N$6&lt;=EDATE($G9,MAX(1,N($E9))-1)),$F9,0))</f>
        <v/>
      </c>
      <c r="O9" s="21">
        <f>IF($G9="",0,IF(AND(O$6&gt;=$G9,O$6&lt;=EDATE($G9,MAX(1,N($E9))-1)),$F9,0))</f>
        <v/>
      </c>
      <c r="P9" s="21">
        <f>IF($G9="",0,IF(AND(P$6&gt;=$G9,P$6&lt;=EDATE($G9,MAX(1,N($E9))-1)),$F9,0))</f>
        <v/>
      </c>
      <c r="Q9" s="21">
        <f>IF($G9="",0,IF(AND(Q$6&gt;=$G9,Q$6&lt;=EDATE($G9,MAX(1,N($E9))-1)),$F9,0))</f>
        <v/>
      </c>
      <c r="R9" s="21">
        <f>IF($G9="",0,IF(AND(R$6&gt;=$G9,R$6&lt;=EDATE($G9,MAX(1,N($E9))-1)),$F9,0))</f>
        <v/>
      </c>
      <c r="S9" s="21">
        <f>IF($G9="",0,IF(AND(S$6&gt;=$G9,S$6&lt;=EDATE($G9,MAX(1,N($E9))-1)),$F9,0))</f>
        <v/>
      </c>
    </row>
    <row r="10">
      <c r="A10" s="14" t="n"/>
      <c r="D10" s="15" t="n"/>
      <c r="F10" s="15">
        <f>IF(D10="","",D10/MAX(1,N(E10)))</f>
        <v/>
      </c>
      <c r="G10" s="20">
        <f>IF(A10="","",EOMONTH(A10,IF(DAY(A10)&gt;=$B$1,1,0)+IF($B$2&lt;=$B$1,1,0)-1)+1)</f>
        <v/>
      </c>
      <c r="H10" s="21">
        <f>IF($G10="",0,IF(AND(H$6&gt;=$G10,H$6&lt;=EDATE($G10,MAX(1,N($E10))-1)),$F10,0))</f>
        <v/>
      </c>
      <c r="I10" s="21">
        <f>IF($G10="",0,IF(AND(I$6&gt;=$G10,I$6&lt;=EDATE($G10,MAX(1,N($E10))-1)),$F10,0))</f>
        <v/>
      </c>
      <c r="J10" s="21">
        <f>IF($G10="",0,IF(AND(J$6&gt;=$G10,J$6&lt;=EDATE($G10,MAX(1,N($E10))-1)),$F10,0))</f>
        <v/>
      </c>
      <c r="K10" s="21">
        <f>IF($G10="",0,IF(AND(K$6&gt;=$G10,K$6&lt;=EDATE($G10,MAX(1,N($E10))-1)),$F10,0))</f>
        <v/>
      </c>
      <c r="L10" s="21">
        <f>IF($G10="",0,IF(AND(L$6&gt;=$G10,L$6&lt;=EDATE($G10,MAX(1,N($E10))-1)),$F10,0))</f>
        <v/>
      </c>
      <c r="M10" s="21">
        <f>IF($G10="",0,IF(AND(M$6&gt;=$G10,M$6&lt;=EDATE($G10,MAX(1,N($E10))-1)),$F10,0))</f>
        <v/>
      </c>
      <c r="N10" s="21">
        <f>IF($G10="",0,IF(AND(N$6&gt;=$G10,N$6&lt;=EDATE($G10,MAX(1,N($E10))-1)),$F10,0))</f>
        <v/>
      </c>
      <c r="O10" s="21">
        <f>IF($G10="",0,IF(AND(O$6&gt;=$G10,O$6&lt;=EDATE($G10,MAX(1,N($E10))-1)),$F10,0))</f>
        <v/>
      </c>
      <c r="P10" s="21">
        <f>IF($G10="",0,IF(AND(P$6&gt;=$G10,P$6&lt;=EDATE($G10,MAX(1,N($E10))-1)),$F10,0))</f>
        <v/>
      </c>
      <c r="Q10" s="21">
        <f>IF($G10="",0,IF(AND(Q$6&gt;=$G10,Q$6&lt;=EDATE($G10,MAX(1,N($E10))-1)),$F10,0))</f>
        <v/>
      </c>
      <c r="R10" s="21">
        <f>IF($G10="",0,IF(AND(R$6&gt;=$G10,R$6&lt;=EDATE($G10,MAX(1,N($E10))-1)),$F10,0))</f>
        <v/>
      </c>
      <c r="S10" s="21">
        <f>IF($G10="",0,IF(AND(S$6&gt;=$G10,S$6&lt;=EDATE($G10,MAX(1,N($E10))-1)),$F10,0))</f>
        <v/>
      </c>
    </row>
    <row r="11">
      <c r="A11" s="14" t="n"/>
      <c r="D11" s="15" t="n"/>
      <c r="F11" s="15">
        <f>IF(D11="","",D11/MAX(1,N(E11)))</f>
        <v/>
      </c>
      <c r="G11" s="20">
        <f>IF(A11="","",EOMONTH(A11,IF(DAY(A11)&gt;=$B$1,1,0)+IF($B$2&lt;=$B$1,1,0)-1)+1)</f>
        <v/>
      </c>
      <c r="H11" s="21">
        <f>IF($G11="",0,IF(AND(H$6&gt;=$G11,H$6&lt;=EDATE($G11,MAX(1,N($E11))-1)),$F11,0))</f>
        <v/>
      </c>
      <c r="I11" s="21">
        <f>IF($G11="",0,IF(AND(I$6&gt;=$G11,I$6&lt;=EDATE($G11,MAX(1,N($E11))-1)),$F11,0))</f>
        <v/>
      </c>
      <c r="J11" s="21">
        <f>IF($G11="",0,IF(AND(J$6&gt;=$G11,J$6&lt;=EDATE($G11,MAX(1,N($E11))-1)),$F11,0))</f>
        <v/>
      </c>
      <c r="K11" s="21">
        <f>IF($G11="",0,IF(AND(K$6&gt;=$G11,K$6&lt;=EDATE($G11,MAX(1,N($E11))-1)),$F11,0))</f>
        <v/>
      </c>
      <c r="L11" s="21">
        <f>IF($G11="",0,IF(AND(L$6&gt;=$G11,L$6&lt;=EDATE($G11,MAX(1,N($E11))-1)),$F11,0))</f>
        <v/>
      </c>
      <c r="M11" s="21">
        <f>IF($G11="",0,IF(AND(M$6&gt;=$G11,M$6&lt;=EDATE($G11,MAX(1,N($E11))-1)),$F11,0))</f>
        <v/>
      </c>
      <c r="N11" s="21">
        <f>IF($G11="",0,IF(AND(N$6&gt;=$G11,N$6&lt;=EDATE($G11,MAX(1,N($E11))-1)),$F11,0))</f>
        <v/>
      </c>
      <c r="O11" s="21">
        <f>IF($G11="",0,IF(AND(O$6&gt;=$G11,O$6&lt;=EDATE($G11,MAX(1,N($E11))-1)),$F11,0))</f>
        <v/>
      </c>
      <c r="P11" s="21">
        <f>IF($G11="",0,IF(AND(P$6&gt;=$G11,P$6&lt;=EDATE($G11,MAX(1,N($E11))-1)),$F11,0))</f>
        <v/>
      </c>
      <c r="Q11" s="21">
        <f>IF($G11="",0,IF(AND(Q$6&gt;=$G11,Q$6&lt;=EDATE($G11,MAX(1,N($E11))-1)),$F11,0))</f>
        <v/>
      </c>
      <c r="R11" s="21">
        <f>IF($G11="",0,IF(AND(R$6&gt;=$G11,R$6&lt;=EDATE($G11,MAX(1,N($E11))-1)),$F11,0))</f>
        <v/>
      </c>
      <c r="S11" s="21">
        <f>IF($G11="",0,IF(AND(S$6&gt;=$G11,S$6&lt;=EDATE($G11,MAX(1,N($E11))-1)),$F11,0))</f>
        <v/>
      </c>
    </row>
    <row r="12">
      <c r="A12" s="14" t="n"/>
      <c r="D12" s="15" t="n"/>
      <c r="F12" s="15">
        <f>IF(D12="","",D12/MAX(1,N(E12)))</f>
        <v/>
      </c>
      <c r="G12" s="20">
        <f>IF(A12="","",EOMONTH(A12,IF(DAY(A12)&gt;=$B$1,1,0)+IF($B$2&lt;=$B$1,1,0)-1)+1)</f>
        <v/>
      </c>
      <c r="H12" s="21">
        <f>IF($G12="",0,IF(AND(H$6&gt;=$G12,H$6&lt;=EDATE($G12,MAX(1,N($E12))-1)),$F12,0))</f>
        <v/>
      </c>
      <c r="I12" s="21">
        <f>IF($G12="",0,IF(AND(I$6&gt;=$G12,I$6&lt;=EDATE($G12,MAX(1,N($E12))-1)),$F12,0))</f>
        <v/>
      </c>
      <c r="J12" s="21">
        <f>IF($G12="",0,IF(AND(J$6&gt;=$G12,J$6&lt;=EDATE($G12,MAX(1,N($E12))-1)),$F12,0))</f>
        <v/>
      </c>
      <c r="K12" s="21">
        <f>IF($G12="",0,IF(AND(K$6&gt;=$G12,K$6&lt;=EDATE($G12,MAX(1,N($E12))-1)),$F12,0))</f>
        <v/>
      </c>
      <c r="L12" s="21">
        <f>IF($G12="",0,IF(AND(L$6&gt;=$G12,L$6&lt;=EDATE($G12,MAX(1,N($E12))-1)),$F12,0))</f>
        <v/>
      </c>
      <c r="M12" s="21">
        <f>IF($G12="",0,IF(AND(M$6&gt;=$G12,M$6&lt;=EDATE($G12,MAX(1,N($E12))-1)),$F12,0))</f>
        <v/>
      </c>
      <c r="N12" s="21">
        <f>IF($G12="",0,IF(AND(N$6&gt;=$G12,N$6&lt;=EDATE($G12,MAX(1,N($E12))-1)),$F12,0))</f>
        <v/>
      </c>
      <c r="O12" s="21">
        <f>IF($G12="",0,IF(AND(O$6&gt;=$G12,O$6&lt;=EDATE($G12,MAX(1,N($E12))-1)),$F12,0))</f>
        <v/>
      </c>
      <c r="P12" s="21">
        <f>IF($G12="",0,IF(AND(P$6&gt;=$G12,P$6&lt;=EDATE($G12,MAX(1,N($E12))-1)),$F12,0))</f>
        <v/>
      </c>
      <c r="Q12" s="21">
        <f>IF($G12="",0,IF(AND(Q$6&gt;=$G12,Q$6&lt;=EDATE($G12,MAX(1,N($E12))-1)),$F12,0))</f>
        <v/>
      </c>
      <c r="R12" s="21">
        <f>IF($G12="",0,IF(AND(R$6&gt;=$G12,R$6&lt;=EDATE($G12,MAX(1,N($E12))-1)),$F12,0))</f>
        <v/>
      </c>
      <c r="S12" s="21">
        <f>IF($G12="",0,IF(AND(S$6&gt;=$G12,S$6&lt;=EDATE($G12,MAX(1,N($E12))-1)),$F12,0))</f>
        <v/>
      </c>
    </row>
    <row r="13">
      <c r="A13" s="14" t="n"/>
      <c r="D13" s="15" t="n"/>
      <c r="F13" s="15">
        <f>IF(D13="","",D13/MAX(1,N(E13)))</f>
        <v/>
      </c>
      <c r="G13" s="20">
        <f>IF(A13="","",EOMONTH(A13,IF(DAY(A13)&gt;=$B$1,1,0)+IF($B$2&lt;=$B$1,1,0)-1)+1)</f>
        <v/>
      </c>
      <c r="H13" s="21">
        <f>IF($G13="",0,IF(AND(H$6&gt;=$G13,H$6&lt;=EDATE($G13,MAX(1,N($E13))-1)),$F13,0))</f>
        <v/>
      </c>
      <c r="I13" s="21">
        <f>IF($G13="",0,IF(AND(I$6&gt;=$G13,I$6&lt;=EDATE($G13,MAX(1,N($E13))-1)),$F13,0))</f>
        <v/>
      </c>
      <c r="J13" s="21">
        <f>IF($G13="",0,IF(AND(J$6&gt;=$G13,J$6&lt;=EDATE($G13,MAX(1,N($E13))-1)),$F13,0))</f>
        <v/>
      </c>
      <c r="K13" s="21">
        <f>IF($G13="",0,IF(AND(K$6&gt;=$G13,K$6&lt;=EDATE($G13,MAX(1,N($E13))-1)),$F13,0))</f>
        <v/>
      </c>
      <c r="L13" s="21">
        <f>IF($G13="",0,IF(AND(L$6&gt;=$G13,L$6&lt;=EDATE($G13,MAX(1,N($E13))-1)),$F13,0))</f>
        <v/>
      </c>
      <c r="M13" s="21">
        <f>IF($G13="",0,IF(AND(M$6&gt;=$G13,M$6&lt;=EDATE($G13,MAX(1,N($E13))-1)),$F13,0))</f>
        <v/>
      </c>
      <c r="N13" s="21">
        <f>IF($G13="",0,IF(AND(N$6&gt;=$G13,N$6&lt;=EDATE($G13,MAX(1,N($E13))-1)),$F13,0))</f>
        <v/>
      </c>
      <c r="O13" s="21">
        <f>IF($G13="",0,IF(AND(O$6&gt;=$G13,O$6&lt;=EDATE($G13,MAX(1,N($E13))-1)),$F13,0))</f>
        <v/>
      </c>
      <c r="P13" s="21">
        <f>IF($G13="",0,IF(AND(P$6&gt;=$G13,P$6&lt;=EDATE($G13,MAX(1,N($E13))-1)),$F13,0))</f>
        <v/>
      </c>
      <c r="Q13" s="21">
        <f>IF($G13="",0,IF(AND(Q$6&gt;=$G13,Q$6&lt;=EDATE($G13,MAX(1,N($E13))-1)),$F13,0))</f>
        <v/>
      </c>
      <c r="R13" s="21">
        <f>IF($G13="",0,IF(AND(R$6&gt;=$G13,R$6&lt;=EDATE($G13,MAX(1,N($E13))-1)),$F13,0))</f>
        <v/>
      </c>
      <c r="S13" s="21">
        <f>IF($G13="",0,IF(AND(S$6&gt;=$G13,S$6&lt;=EDATE($G13,MAX(1,N($E13))-1)),$F13,0))</f>
        <v/>
      </c>
    </row>
    <row r="14">
      <c r="A14" s="14" t="n"/>
      <c r="D14" s="15" t="n"/>
      <c r="F14" s="15">
        <f>IF(D14="","",D14/MAX(1,N(E14)))</f>
        <v/>
      </c>
      <c r="G14" s="20">
        <f>IF(A14="","",EOMONTH(A14,IF(DAY(A14)&gt;=$B$1,1,0)+IF($B$2&lt;=$B$1,1,0)-1)+1)</f>
        <v/>
      </c>
      <c r="H14" s="21">
        <f>IF($G14="",0,IF(AND(H$6&gt;=$G14,H$6&lt;=EDATE($G14,MAX(1,N($E14))-1)),$F14,0))</f>
        <v/>
      </c>
      <c r="I14" s="21">
        <f>IF($G14="",0,IF(AND(I$6&gt;=$G14,I$6&lt;=EDATE($G14,MAX(1,N($E14))-1)),$F14,0))</f>
        <v/>
      </c>
      <c r="J14" s="21">
        <f>IF($G14="",0,IF(AND(J$6&gt;=$G14,J$6&lt;=EDATE($G14,MAX(1,N($E14))-1)),$F14,0))</f>
        <v/>
      </c>
      <c r="K14" s="21">
        <f>IF($G14="",0,IF(AND(K$6&gt;=$G14,K$6&lt;=EDATE($G14,MAX(1,N($E14))-1)),$F14,0))</f>
        <v/>
      </c>
      <c r="L14" s="21">
        <f>IF($G14="",0,IF(AND(L$6&gt;=$G14,L$6&lt;=EDATE($G14,MAX(1,N($E14))-1)),$F14,0))</f>
        <v/>
      </c>
      <c r="M14" s="21">
        <f>IF($G14="",0,IF(AND(M$6&gt;=$G14,M$6&lt;=EDATE($G14,MAX(1,N($E14))-1)),$F14,0))</f>
        <v/>
      </c>
      <c r="N14" s="21">
        <f>IF($G14="",0,IF(AND(N$6&gt;=$G14,N$6&lt;=EDATE($G14,MAX(1,N($E14))-1)),$F14,0))</f>
        <v/>
      </c>
      <c r="O14" s="21">
        <f>IF($G14="",0,IF(AND(O$6&gt;=$G14,O$6&lt;=EDATE($G14,MAX(1,N($E14))-1)),$F14,0))</f>
        <v/>
      </c>
      <c r="P14" s="21">
        <f>IF($G14="",0,IF(AND(P$6&gt;=$G14,P$6&lt;=EDATE($G14,MAX(1,N($E14))-1)),$F14,0))</f>
        <v/>
      </c>
      <c r="Q14" s="21">
        <f>IF($G14="",0,IF(AND(Q$6&gt;=$G14,Q$6&lt;=EDATE($G14,MAX(1,N($E14))-1)),$F14,0))</f>
        <v/>
      </c>
      <c r="R14" s="21">
        <f>IF($G14="",0,IF(AND(R$6&gt;=$G14,R$6&lt;=EDATE($G14,MAX(1,N($E14))-1)),$F14,0))</f>
        <v/>
      </c>
      <c r="S14" s="21">
        <f>IF($G14="",0,IF(AND(S$6&gt;=$G14,S$6&lt;=EDATE($G14,MAX(1,N($E14))-1)),$F14,0))</f>
        <v/>
      </c>
    </row>
    <row r="15">
      <c r="A15" s="14" t="n"/>
      <c r="D15" s="15" t="n"/>
      <c r="F15" s="15">
        <f>IF(D15="","",D15/MAX(1,N(E15)))</f>
        <v/>
      </c>
      <c r="G15" s="20">
        <f>IF(A15="","",EOMONTH(A15,IF(DAY(A15)&gt;=$B$1,1,0)+IF($B$2&lt;=$B$1,1,0)-1)+1)</f>
        <v/>
      </c>
      <c r="H15" s="21">
        <f>IF($G15="",0,IF(AND(H$6&gt;=$G15,H$6&lt;=EDATE($G15,MAX(1,N($E15))-1)),$F15,0))</f>
        <v/>
      </c>
      <c r="I15" s="21">
        <f>IF($G15="",0,IF(AND(I$6&gt;=$G15,I$6&lt;=EDATE($G15,MAX(1,N($E15))-1)),$F15,0))</f>
        <v/>
      </c>
      <c r="J15" s="21">
        <f>IF($G15="",0,IF(AND(J$6&gt;=$G15,J$6&lt;=EDATE($G15,MAX(1,N($E15))-1)),$F15,0))</f>
        <v/>
      </c>
      <c r="K15" s="21">
        <f>IF($G15="",0,IF(AND(K$6&gt;=$G15,K$6&lt;=EDATE($G15,MAX(1,N($E15))-1)),$F15,0))</f>
        <v/>
      </c>
      <c r="L15" s="21">
        <f>IF($G15="",0,IF(AND(L$6&gt;=$G15,L$6&lt;=EDATE($G15,MAX(1,N($E15))-1)),$F15,0))</f>
        <v/>
      </c>
      <c r="M15" s="21">
        <f>IF($G15="",0,IF(AND(M$6&gt;=$G15,M$6&lt;=EDATE($G15,MAX(1,N($E15))-1)),$F15,0))</f>
        <v/>
      </c>
      <c r="N15" s="21">
        <f>IF($G15="",0,IF(AND(N$6&gt;=$G15,N$6&lt;=EDATE($G15,MAX(1,N($E15))-1)),$F15,0))</f>
        <v/>
      </c>
      <c r="O15" s="21">
        <f>IF($G15="",0,IF(AND(O$6&gt;=$G15,O$6&lt;=EDATE($G15,MAX(1,N($E15))-1)),$F15,0))</f>
        <v/>
      </c>
      <c r="P15" s="21">
        <f>IF($G15="",0,IF(AND(P$6&gt;=$G15,P$6&lt;=EDATE($G15,MAX(1,N($E15))-1)),$F15,0))</f>
        <v/>
      </c>
      <c r="Q15" s="21">
        <f>IF($G15="",0,IF(AND(Q$6&gt;=$G15,Q$6&lt;=EDATE($G15,MAX(1,N($E15))-1)),$F15,0))</f>
        <v/>
      </c>
      <c r="R15" s="21">
        <f>IF($G15="",0,IF(AND(R$6&gt;=$G15,R$6&lt;=EDATE($G15,MAX(1,N($E15))-1)),$F15,0))</f>
        <v/>
      </c>
      <c r="S15" s="21">
        <f>IF($G15="",0,IF(AND(S$6&gt;=$G15,S$6&lt;=EDATE($G15,MAX(1,N($E15))-1)),$F15,0))</f>
        <v/>
      </c>
    </row>
    <row r="16">
      <c r="A16" s="14" t="n"/>
      <c r="D16" s="15" t="n"/>
      <c r="F16" s="15">
        <f>IF(D16="","",D16/MAX(1,N(E16)))</f>
        <v/>
      </c>
      <c r="G16" s="20">
        <f>IF(A16="","",EOMONTH(A16,IF(DAY(A16)&gt;=$B$1,1,0)+IF($B$2&lt;=$B$1,1,0)-1)+1)</f>
        <v/>
      </c>
      <c r="H16" s="21">
        <f>IF($G16="",0,IF(AND(H$6&gt;=$G16,H$6&lt;=EDATE($G16,MAX(1,N($E16))-1)),$F16,0))</f>
        <v/>
      </c>
      <c r="I16" s="21">
        <f>IF($G16="",0,IF(AND(I$6&gt;=$G16,I$6&lt;=EDATE($G16,MAX(1,N($E16))-1)),$F16,0))</f>
        <v/>
      </c>
      <c r="J16" s="21">
        <f>IF($G16="",0,IF(AND(J$6&gt;=$G16,J$6&lt;=EDATE($G16,MAX(1,N($E16))-1)),$F16,0))</f>
        <v/>
      </c>
      <c r="K16" s="21">
        <f>IF($G16="",0,IF(AND(K$6&gt;=$G16,K$6&lt;=EDATE($G16,MAX(1,N($E16))-1)),$F16,0))</f>
        <v/>
      </c>
      <c r="L16" s="21">
        <f>IF($G16="",0,IF(AND(L$6&gt;=$G16,L$6&lt;=EDATE($G16,MAX(1,N($E16))-1)),$F16,0))</f>
        <v/>
      </c>
      <c r="M16" s="21">
        <f>IF($G16="",0,IF(AND(M$6&gt;=$G16,M$6&lt;=EDATE($G16,MAX(1,N($E16))-1)),$F16,0))</f>
        <v/>
      </c>
      <c r="N16" s="21">
        <f>IF($G16="",0,IF(AND(N$6&gt;=$G16,N$6&lt;=EDATE($G16,MAX(1,N($E16))-1)),$F16,0))</f>
        <v/>
      </c>
      <c r="O16" s="21">
        <f>IF($G16="",0,IF(AND(O$6&gt;=$G16,O$6&lt;=EDATE($G16,MAX(1,N($E16))-1)),$F16,0))</f>
        <v/>
      </c>
      <c r="P16" s="21">
        <f>IF($G16="",0,IF(AND(P$6&gt;=$G16,P$6&lt;=EDATE($G16,MAX(1,N($E16))-1)),$F16,0))</f>
        <v/>
      </c>
      <c r="Q16" s="21">
        <f>IF($G16="",0,IF(AND(Q$6&gt;=$G16,Q$6&lt;=EDATE($G16,MAX(1,N($E16))-1)),$F16,0))</f>
        <v/>
      </c>
      <c r="R16" s="21">
        <f>IF($G16="",0,IF(AND(R$6&gt;=$G16,R$6&lt;=EDATE($G16,MAX(1,N($E16))-1)),$F16,0))</f>
        <v/>
      </c>
      <c r="S16" s="21">
        <f>IF($G16="",0,IF(AND(S$6&gt;=$G16,S$6&lt;=EDATE($G16,MAX(1,N($E16))-1)),$F16,0))</f>
        <v/>
      </c>
    </row>
    <row r="17">
      <c r="A17" s="14" t="n"/>
      <c r="D17" s="15" t="n"/>
      <c r="F17" s="15">
        <f>IF(D17="","",D17/MAX(1,N(E17)))</f>
        <v/>
      </c>
      <c r="G17" s="20">
        <f>IF(A17="","",EOMONTH(A17,IF(DAY(A17)&gt;=$B$1,1,0)+IF($B$2&lt;=$B$1,1,0)-1)+1)</f>
        <v/>
      </c>
      <c r="H17" s="21">
        <f>IF($G17="",0,IF(AND(H$6&gt;=$G17,H$6&lt;=EDATE($G17,MAX(1,N($E17))-1)),$F17,0))</f>
        <v/>
      </c>
      <c r="I17" s="21">
        <f>IF($G17="",0,IF(AND(I$6&gt;=$G17,I$6&lt;=EDATE($G17,MAX(1,N($E17))-1)),$F17,0))</f>
        <v/>
      </c>
      <c r="J17" s="21">
        <f>IF($G17="",0,IF(AND(J$6&gt;=$G17,J$6&lt;=EDATE($G17,MAX(1,N($E17))-1)),$F17,0))</f>
        <v/>
      </c>
      <c r="K17" s="21">
        <f>IF($G17="",0,IF(AND(K$6&gt;=$G17,K$6&lt;=EDATE($G17,MAX(1,N($E17))-1)),$F17,0))</f>
        <v/>
      </c>
      <c r="L17" s="21">
        <f>IF($G17="",0,IF(AND(L$6&gt;=$G17,L$6&lt;=EDATE($G17,MAX(1,N($E17))-1)),$F17,0))</f>
        <v/>
      </c>
      <c r="M17" s="21">
        <f>IF($G17="",0,IF(AND(M$6&gt;=$G17,M$6&lt;=EDATE($G17,MAX(1,N($E17))-1)),$F17,0))</f>
        <v/>
      </c>
      <c r="N17" s="21">
        <f>IF($G17="",0,IF(AND(N$6&gt;=$G17,N$6&lt;=EDATE($G17,MAX(1,N($E17))-1)),$F17,0))</f>
        <v/>
      </c>
      <c r="O17" s="21">
        <f>IF($G17="",0,IF(AND(O$6&gt;=$G17,O$6&lt;=EDATE($G17,MAX(1,N($E17))-1)),$F17,0))</f>
        <v/>
      </c>
      <c r="P17" s="21">
        <f>IF($G17="",0,IF(AND(P$6&gt;=$G17,P$6&lt;=EDATE($G17,MAX(1,N($E17))-1)),$F17,0))</f>
        <v/>
      </c>
      <c r="Q17" s="21">
        <f>IF($G17="",0,IF(AND(Q$6&gt;=$G17,Q$6&lt;=EDATE($G17,MAX(1,N($E17))-1)),$F17,0))</f>
        <v/>
      </c>
      <c r="R17" s="21">
        <f>IF($G17="",0,IF(AND(R$6&gt;=$G17,R$6&lt;=EDATE($G17,MAX(1,N($E17))-1)),$F17,0))</f>
        <v/>
      </c>
      <c r="S17" s="21">
        <f>IF($G17="",0,IF(AND(S$6&gt;=$G17,S$6&lt;=EDATE($G17,MAX(1,N($E17))-1)),$F17,0))</f>
        <v/>
      </c>
    </row>
    <row r="18">
      <c r="A18" s="14" t="n"/>
      <c r="D18" s="15" t="n"/>
      <c r="F18" s="15">
        <f>IF(D18="","",D18/MAX(1,N(E18)))</f>
        <v/>
      </c>
      <c r="G18" s="20">
        <f>IF(A18="","",EOMONTH(A18,IF(DAY(A18)&gt;=$B$1,1,0)+IF($B$2&lt;=$B$1,1,0)-1)+1)</f>
        <v/>
      </c>
      <c r="H18" s="21">
        <f>IF($G18="",0,IF(AND(H$6&gt;=$G18,H$6&lt;=EDATE($G18,MAX(1,N($E18))-1)),$F18,0))</f>
        <v/>
      </c>
      <c r="I18" s="21">
        <f>IF($G18="",0,IF(AND(I$6&gt;=$G18,I$6&lt;=EDATE($G18,MAX(1,N($E18))-1)),$F18,0))</f>
        <v/>
      </c>
      <c r="J18" s="21">
        <f>IF($G18="",0,IF(AND(J$6&gt;=$G18,J$6&lt;=EDATE($G18,MAX(1,N($E18))-1)),$F18,0))</f>
        <v/>
      </c>
      <c r="K18" s="21">
        <f>IF($G18="",0,IF(AND(K$6&gt;=$G18,K$6&lt;=EDATE($G18,MAX(1,N($E18))-1)),$F18,0))</f>
        <v/>
      </c>
      <c r="L18" s="21">
        <f>IF($G18="",0,IF(AND(L$6&gt;=$G18,L$6&lt;=EDATE($G18,MAX(1,N($E18))-1)),$F18,0))</f>
        <v/>
      </c>
      <c r="M18" s="21">
        <f>IF($G18="",0,IF(AND(M$6&gt;=$G18,M$6&lt;=EDATE($G18,MAX(1,N($E18))-1)),$F18,0))</f>
        <v/>
      </c>
      <c r="N18" s="21">
        <f>IF($G18="",0,IF(AND(N$6&gt;=$G18,N$6&lt;=EDATE($G18,MAX(1,N($E18))-1)),$F18,0))</f>
        <v/>
      </c>
      <c r="O18" s="21">
        <f>IF($G18="",0,IF(AND(O$6&gt;=$G18,O$6&lt;=EDATE($G18,MAX(1,N($E18))-1)),$F18,0))</f>
        <v/>
      </c>
      <c r="P18" s="21">
        <f>IF($G18="",0,IF(AND(P$6&gt;=$G18,P$6&lt;=EDATE($G18,MAX(1,N($E18))-1)),$F18,0))</f>
        <v/>
      </c>
      <c r="Q18" s="21">
        <f>IF($G18="",0,IF(AND(Q$6&gt;=$G18,Q$6&lt;=EDATE($G18,MAX(1,N($E18))-1)),$F18,0))</f>
        <v/>
      </c>
      <c r="R18" s="21">
        <f>IF($G18="",0,IF(AND(R$6&gt;=$G18,R$6&lt;=EDATE($G18,MAX(1,N($E18))-1)),$F18,0))</f>
        <v/>
      </c>
      <c r="S18" s="21">
        <f>IF($G18="",0,IF(AND(S$6&gt;=$G18,S$6&lt;=EDATE($G18,MAX(1,N($E18))-1)),$F18,0))</f>
        <v/>
      </c>
    </row>
    <row r="19">
      <c r="A19" s="14" t="n"/>
      <c r="D19" s="15" t="n"/>
      <c r="F19" s="15">
        <f>IF(D19="","",D19/MAX(1,N(E19)))</f>
        <v/>
      </c>
      <c r="G19" s="20">
        <f>IF(A19="","",EOMONTH(A19,IF(DAY(A19)&gt;=$B$1,1,0)+IF($B$2&lt;=$B$1,1,0)-1)+1)</f>
        <v/>
      </c>
      <c r="H19" s="21">
        <f>IF($G19="",0,IF(AND(H$6&gt;=$G19,H$6&lt;=EDATE($G19,MAX(1,N($E19))-1)),$F19,0))</f>
        <v/>
      </c>
      <c r="I19" s="21">
        <f>IF($G19="",0,IF(AND(I$6&gt;=$G19,I$6&lt;=EDATE($G19,MAX(1,N($E19))-1)),$F19,0))</f>
        <v/>
      </c>
      <c r="J19" s="21">
        <f>IF($G19="",0,IF(AND(J$6&gt;=$G19,J$6&lt;=EDATE($G19,MAX(1,N($E19))-1)),$F19,0))</f>
        <v/>
      </c>
      <c r="K19" s="21">
        <f>IF($G19="",0,IF(AND(K$6&gt;=$G19,K$6&lt;=EDATE($G19,MAX(1,N($E19))-1)),$F19,0))</f>
        <v/>
      </c>
      <c r="L19" s="21">
        <f>IF($G19="",0,IF(AND(L$6&gt;=$G19,L$6&lt;=EDATE($G19,MAX(1,N($E19))-1)),$F19,0))</f>
        <v/>
      </c>
      <c r="M19" s="21">
        <f>IF($G19="",0,IF(AND(M$6&gt;=$G19,M$6&lt;=EDATE($G19,MAX(1,N($E19))-1)),$F19,0))</f>
        <v/>
      </c>
      <c r="N19" s="21">
        <f>IF($G19="",0,IF(AND(N$6&gt;=$G19,N$6&lt;=EDATE($G19,MAX(1,N($E19))-1)),$F19,0))</f>
        <v/>
      </c>
      <c r="O19" s="21">
        <f>IF($G19="",0,IF(AND(O$6&gt;=$G19,O$6&lt;=EDATE($G19,MAX(1,N($E19))-1)),$F19,0))</f>
        <v/>
      </c>
      <c r="P19" s="21">
        <f>IF($G19="",0,IF(AND(P$6&gt;=$G19,P$6&lt;=EDATE($G19,MAX(1,N($E19))-1)),$F19,0))</f>
        <v/>
      </c>
      <c r="Q19" s="21">
        <f>IF($G19="",0,IF(AND(Q$6&gt;=$G19,Q$6&lt;=EDATE($G19,MAX(1,N($E19))-1)),$F19,0))</f>
        <v/>
      </c>
      <c r="R19" s="21">
        <f>IF($G19="",0,IF(AND(R$6&gt;=$G19,R$6&lt;=EDATE($G19,MAX(1,N($E19))-1)),$F19,0))</f>
        <v/>
      </c>
      <c r="S19" s="21">
        <f>IF($G19="",0,IF(AND(S$6&gt;=$G19,S$6&lt;=EDATE($G19,MAX(1,N($E19))-1)),$F19,0))</f>
        <v/>
      </c>
    </row>
    <row r="20">
      <c r="A20" s="14" t="n"/>
      <c r="D20" s="15" t="n"/>
      <c r="F20" s="15">
        <f>IF(D20="","",D20/MAX(1,N(E20)))</f>
        <v/>
      </c>
      <c r="G20" s="20">
        <f>IF(A20="","",EOMONTH(A20,IF(DAY(A20)&gt;=$B$1,1,0)+IF($B$2&lt;=$B$1,1,0)-1)+1)</f>
        <v/>
      </c>
      <c r="H20" s="21">
        <f>IF($G20="",0,IF(AND(H$6&gt;=$G20,H$6&lt;=EDATE($G20,MAX(1,N($E20))-1)),$F20,0))</f>
        <v/>
      </c>
      <c r="I20" s="21">
        <f>IF($G20="",0,IF(AND(I$6&gt;=$G20,I$6&lt;=EDATE($G20,MAX(1,N($E20))-1)),$F20,0))</f>
        <v/>
      </c>
      <c r="J20" s="21">
        <f>IF($G20="",0,IF(AND(J$6&gt;=$G20,J$6&lt;=EDATE($G20,MAX(1,N($E20))-1)),$F20,0))</f>
        <v/>
      </c>
      <c r="K20" s="21">
        <f>IF($G20="",0,IF(AND(K$6&gt;=$G20,K$6&lt;=EDATE($G20,MAX(1,N($E20))-1)),$F20,0))</f>
        <v/>
      </c>
      <c r="L20" s="21">
        <f>IF($G20="",0,IF(AND(L$6&gt;=$G20,L$6&lt;=EDATE($G20,MAX(1,N($E20))-1)),$F20,0))</f>
        <v/>
      </c>
      <c r="M20" s="21">
        <f>IF($G20="",0,IF(AND(M$6&gt;=$G20,M$6&lt;=EDATE($G20,MAX(1,N($E20))-1)),$F20,0))</f>
        <v/>
      </c>
      <c r="N20" s="21">
        <f>IF($G20="",0,IF(AND(N$6&gt;=$G20,N$6&lt;=EDATE($G20,MAX(1,N($E20))-1)),$F20,0))</f>
        <v/>
      </c>
      <c r="O20" s="21">
        <f>IF($G20="",0,IF(AND(O$6&gt;=$G20,O$6&lt;=EDATE($G20,MAX(1,N($E20))-1)),$F20,0))</f>
        <v/>
      </c>
      <c r="P20" s="21">
        <f>IF($G20="",0,IF(AND(P$6&gt;=$G20,P$6&lt;=EDATE($G20,MAX(1,N($E20))-1)),$F20,0))</f>
        <v/>
      </c>
      <c r="Q20" s="21">
        <f>IF($G20="",0,IF(AND(Q$6&gt;=$G20,Q$6&lt;=EDATE($G20,MAX(1,N($E20))-1)),$F20,0))</f>
        <v/>
      </c>
      <c r="R20" s="21">
        <f>IF($G20="",0,IF(AND(R$6&gt;=$G20,R$6&lt;=EDATE($G20,MAX(1,N($E20))-1)),$F20,0))</f>
        <v/>
      </c>
      <c r="S20" s="21">
        <f>IF($G20="",0,IF(AND(S$6&gt;=$G20,S$6&lt;=EDATE($G20,MAX(1,N($E20))-1)),$F20,0))</f>
        <v/>
      </c>
    </row>
    <row r="21">
      <c r="A21" s="14" t="n"/>
      <c r="D21" s="15" t="n"/>
      <c r="F21" s="15">
        <f>IF(D21="","",D21/MAX(1,N(E21)))</f>
        <v/>
      </c>
      <c r="G21" s="20">
        <f>IF(A21="","",EOMONTH(A21,IF(DAY(A21)&gt;=$B$1,1,0)+IF($B$2&lt;=$B$1,1,0)-1)+1)</f>
        <v/>
      </c>
      <c r="H21" s="21">
        <f>IF($G21="",0,IF(AND(H$6&gt;=$G21,H$6&lt;=EDATE($G21,MAX(1,N($E21))-1)),$F21,0))</f>
        <v/>
      </c>
      <c r="I21" s="21">
        <f>IF($G21="",0,IF(AND(I$6&gt;=$G21,I$6&lt;=EDATE($G21,MAX(1,N($E21))-1)),$F21,0))</f>
        <v/>
      </c>
      <c r="J21" s="21">
        <f>IF($G21="",0,IF(AND(J$6&gt;=$G21,J$6&lt;=EDATE($G21,MAX(1,N($E21))-1)),$F21,0))</f>
        <v/>
      </c>
      <c r="K21" s="21">
        <f>IF($G21="",0,IF(AND(K$6&gt;=$G21,K$6&lt;=EDATE($G21,MAX(1,N($E21))-1)),$F21,0))</f>
        <v/>
      </c>
      <c r="L21" s="21">
        <f>IF($G21="",0,IF(AND(L$6&gt;=$G21,L$6&lt;=EDATE($G21,MAX(1,N($E21))-1)),$F21,0))</f>
        <v/>
      </c>
      <c r="M21" s="21">
        <f>IF($G21="",0,IF(AND(M$6&gt;=$G21,M$6&lt;=EDATE($G21,MAX(1,N($E21))-1)),$F21,0))</f>
        <v/>
      </c>
      <c r="N21" s="21">
        <f>IF($G21="",0,IF(AND(N$6&gt;=$G21,N$6&lt;=EDATE($G21,MAX(1,N($E21))-1)),$F21,0))</f>
        <v/>
      </c>
      <c r="O21" s="21">
        <f>IF($G21="",0,IF(AND(O$6&gt;=$G21,O$6&lt;=EDATE($G21,MAX(1,N($E21))-1)),$F21,0))</f>
        <v/>
      </c>
      <c r="P21" s="21">
        <f>IF($G21="",0,IF(AND(P$6&gt;=$G21,P$6&lt;=EDATE($G21,MAX(1,N($E21))-1)),$F21,0))</f>
        <v/>
      </c>
      <c r="Q21" s="21">
        <f>IF($G21="",0,IF(AND(Q$6&gt;=$G21,Q$6&lt;=EDATE($G21,MAX(1,N($E21))-1)),$F21,0))</f>
        <v/>
      </c>
      <c r="R21" s="21">
        <f>IF($G21="",0,IF(AND(R$6&gt;=$G21,R$6&lt;=EDATE($G21,MAX(1,N($E21))-1)),$F21,0))</f>
        <v/>
      </c>
      <c r="S21" s="21">
        <f>IF($G21="",0,IF(AND(S$6&gt;=$G21,S$6&lt;=EDATE($G21,MAX(1,N($E21))-1)),$F21,0))</f>
        <v/>
      </c>
    </row>
    <row r="22">
      <c r="A22" s="14" t="n"/>
      <c r="D22" s="15" t="n"/>
      <c r="F22" s="15">
        <f>IF(D22="","",D22/MAX(1,N(E22)))</f>
        <v/>
      </c>
      <c r="G22" s="20">
        <f>IF(A22="","",EOMONTH(A22,IF(DAY(A22)&gt;=$B$1,1,0)+IF($B$2&lt;=$B$1,1,0)-1)+1)</f>
        <v/>
      </c>
      <c r="H22" s="21">
        <f>IF($G22="",0,IF(AND(H$6&gt;=$G22,H$6&lt;=EDATE($G22,MAX(1,N($E22))-1)),$F22,0))</f>
        <v/>
      </c>
      <c r="I22" s="21">
        <f>IF($G22="",0,IF(AND(I$6&gt;=$G22,I$6&lt;=EDATE($G22,MAX(1,N($E22))-1)),$F22,0))</f>
        <v/>
      </c>
      <c r="J22" s="21">
        <f>IF($G22="",0,IF(AND(J$6&gt;=$G22,J$6&lt;=EDATE($G22,MAX(1,N($E22))-1)),$F22,0))</f>
        <v/>
      </c>
      <c r="K22" s="21">
        <f>IF($G22="",0,IF(AND(K$6&gt;=$G22,K$6&lt;=EDATE($G22,MAX(1,N($E22))-1)),$F22,0))</f>
        <v/>
      </c>
      <c r="L22" s="21">
        <f>IF($G22="",0,IF(AND(L$6&gt;=$G22,L$6&lt;=EDATE($G22,MAX(1,N($E22))-1)),$F22,0))</f>
        <v/>
      </c>
      <c r="M22" s="21">
        <f>IF($G22="",0,IF(AND(M$6&gt;=$G22,M$6&lt;=EDATE($G22,MAX(1,N($E22))-1)),$F22,0))</f>
        <v/>
      </c>
      <c r="N22" s="21">
        <f>IF($G22="",0,IF(AND(N$6&gt;=$G22,N$6&lt;=EDATE($G22,MAX(1,N($E22))-1)),$F22,0))</f>
        <v/>
      </c>
      <c r="O22" s="21">
        <f>IF($G22="",0,IF(AND(O$6&gt;=$G22,O$6&lt;=EDATE($G22,MAX(1,N($E22))-1)),$F22,0))</f>
        <v/>
      </c>
      <c r="P22" s="21">
        <f>IF($G22="",0,IF(AND(P$6&gt;=$G22,P$6&lt;=EDATE($G22,MAX(1,N($E22))-1)),$F22,0))</f>
        <v/>
      </c>
      <c r="Q22" s="21">
        <f>IF($G22="",0,IF(AND(Q$6&gt;=$G22,Q$6&lt;=EDATE($G22,MAX(1,N($E22))-1)),$F22,0))</f>
        <v/>
      </c>
      <c r="R22" s="21">
        <f>IF($G22="",0,IF(AND(R$6&gt;=$G22,R$6&lt;=EDATE($G22,MAX(1,N($E22))-1)),$F22,0))</f>
        <v/>
      </c>
      <c r="S22" s="21">
        <f>IF($G22="",0,IF(AND(S$6&gt;=$G22,S$6&lt;=EDATE($G22,MAX(1,N($E22))-1)),$F22,0))</f>
        <v/>
      </c>
    </row>
    <row r="23">
      <c r="A23" s="14" t="n"/>
      <c r="D23" s="15" t="n"/>
      <c r="F23" s="15">
        <f>IF(D23="","",D23/MAX(1,N(E23)))</f>
        <v/>
      </c>
      <c r="G23" s="20">
        <f>IF(A23="","",EOMONTH(A23,IF(DAY(A23)&gt;=$B$1,1,0)+IF($B$2&lt;=$B$1,1,0)-1)+1)</f>
        <v/>
      </c>
      <c r="H23" s="21">
        <f>IF($G23="",0,IF(AND(H$6&gt;=$G23,H$6&lt;=EDATE($G23,MAX(1,N($E23))-1)),$F23,0))</f>
        <v/>
      </c>
      <c r="I23" s="21">
        <f>IF($G23="",0,IF(AND(I$6&gt;=$G23,I$6&lt;=EDATE($G23,MAX(1,N($E23))-1)),$F23,0))</f>
        <v/>
      </c>
      <c r="J23" s="21">
        <f>IF($G23="",0,IF(AND(J$6&gt;=$G23,J$6&lt;=EDATE($G23,MAX(1,N($E23))-1)),$F23,0))</f>
        <v/>
      </c>
      <c r="K23" s="21">
        <f>IF($G23="",0,IF(AND(K$6&gt;=$G23,K$6&lt;=EDATE($G23,MAX(1,N($E23))-1)),$F23,0))</f>
        <v/>
      </c>
      <c r="L23" s="21">
        <f>IF($G23="",0,IF(AND(L$6&gt;=$G23,L$6&lt;=EDATE($G23,MAX(1,N($E23))-1)),$F23,0))</f>
        <v/>
      </c>
      <c r="M23" s="21">
        <f>IF($G23="",0,IF(AND(M$6&gt;=$G23,M$6&lt;=EDATE($G23,MAX(1,N($E23))-1)),$F23,0))</f>
        <v/>
      </c>
      <c r="N23" s="21">
        <f>IF($G23="",0,IF(AND(N$6&gt;=$G23,N$6&lt;=EDATE($G23,MAX(1,N($E23))-1)),$F23,0))</f>
        <v/>
      </c>
      <c r="O23" s="21">
        <f>IF($G23="",0,IF(AND(O$6&gt;=$G23,O$6&lt;=EDATE($G23,MAX(1,N($E23))-1)),$F23,0))</f>
        <v/>
      </c>
      <c r="P23" s="21">
        <f>IF($G23="",0,IF(AND(P$6&gt;=$G23,P$6&lt;=EDATE($G23,MAX(1,N($E23))-1)),$F23,0))</f>
        <v/>
      </c>
      <c r="Q23" s="21">
        <f>IF($G23="",0,IF(AND(Q$6&gt;=$G23,Q$6&lt;=EDATE($G23,MAX(1,N($E23))-1)),$F23,0))</f>
        <v/>
      </c>
      <c r="R23" s="21">
        <f>IF($G23="",0,IF(AND(R$6&gt;=$G23,R$6&lt;=EDATE($G23,MAX(1,N($E23))-1)),$F23,0))</f>
        <v/>
      </c>
      <c r="S23" s="21">
        <f>IF($G23="",0,IF(AND(S$6&gt;=$G23,S$6&lt;=EDATE($G23,MAX(1,N($E23))-1)),$F23,0))</f>
        <v/>
      </c>
    </row>
    <row r="24">
      <c r="A24" s="14" t="n"/>
      <c r="D24" s="15" t="n"/>
      <c r="F24" s="15">
        <f>IF(D24="","",D24/MAX(1,N(E24)))</f>
        <v/>
      </c>
      <c r="G24" s="20">
        <f>IF(A24="","",EOMONTH(A24,IF(DAY(A24)&gt;=$B$1,1,0)+IF($B$2&lt;=$B$1,1,0)-1)+1)</f>
        <v/>
      </c>
      <c r="H24" s="21">
        <f>IF($G24="",0,IF(AND(H$6&gt;=$G24,H$6&lt;=EDATE($G24,MAX(1,N($E24))-1)),$F24,0))</f>
        <v/>
      </c>
      <c r="I24" s="21">
        <f>IF($G24="",0,IF(AND(I$6&gt;=$G24,I$6&lt;=EDATE($G24,MAX(1,N($E24))-1)),$F24,0))</f>
        <v/>
      </c>
      <c r="J24" s="21">
        <f>IF($G24="",0,IF(AND(J$6&gt;=$G24,J$6&lt;=EDATE($G24,MAX(1,N($E24))-1)),$F24,0))</f>
        <v/>
      </c>
      <c r="K24" s="21">
        <f>IF($G24="",0,IF(AND(K$6&gt;=$G24,K$6&lt;=EDATE($G24,MAX(1,N($E24))-1)),$F24,0))</f>
        <v/>
      </c>
      <c r="L24" s="21">
        <f>IF($G24="",0,IF(AND(L$6&gt;=$G24,L$6&lt;=EDATE($G24,MAX(1,N($E24))-1)),$F24,0))</f>
        <v/>
      </c>
      <c r="M24" s="21">
        <f>IF($G24="",0,IF(AND(M$6&gt;=$G24,M$6&lt;=EDATE($G24,MAX(1,N($E24))-1)),$F24,0))</f>
        <v/>
      </c>
      <c r="N24" s="21">
        <f>IF($G24="",0,IF(AND(N$6&gt;=$G24,N$6&lt;=EDATE($G24,MAX(1,N($E24))-1)),$F24,0))</f>
        <v/>
      </c>
      <c r="O24" s="21">
        <f>IF($G24="",0,IF(AND(O$6&gt;=$G24,O$6&lt;=EDATE($G24,MAX(1,N($E24))-1)),$F24,0))</f>
        <v/>
      </c>
      <c r="P24" s="21">
        <f>IF($G24="",0,IF(AND(P$6&gt;=$G24,P$6&lt;=EDATE($G24,MAX(1,N($E24))-1)),$F24,0))</f>
        <v/>
      </c>
      <c r="Q24" s="21">
        <f>IF($G24="",0,IF(AND(Q$6&gt;=$G24,Q$6&lt;=EDATE($G24,MAX(1,N($E24))-1)),$F24,0))</f>
        <v/>
      </c>
      <c r="R24" s="21">
        <f>IF($G24="",0,IF(AND(R$6&gt;=$G24,R$6&lt;=EDATE($G24,MAX(1,N($E24))-1)),$F24,0))</f>
        <v/>
      </c>
      <c r="S24" s="21">
        <f>IF($G24="",0,IF(AND(S$6&gt;=$G24,S$6&lt;=EDATE($G24,MAX(1,N($E24))-1)),$F24,0))</f>
        <v/>
      </c>
    </row>
    <row r="25">
      <c r="A25" s="14" t="n"/>
      <c r="D25" s="15" t="n"/>
      <c r="F25" s="15">
        <f>IF(D25="","",D25/MAX(1,N(E25)))</f>
        <v/>
      </c>
      <c r="G25" s="20">
        <f>IF(A25="","",EOMONTH(A25,IF(DAY(A25)&gt;=$B$1,1,0)+IF($B$2&lt;=$B$1,1,0)-1)+1)</f>
        <v/>
      </c>
      <c r="H25" s="21">
        <f>IF($G25="",0,IF(AND(H$6&gt;=$G25,H$6&lt;=EDATE($G25,MAX(1,N($E25))-1)),$F25,0))</f>
        <v/>
      </c>
      <c r="I25" s="21">
        <f>IF($G25="",0,IF(AND(I$6&gt;=$G25,I$6&lt;=EDATE($G25,MAX(1,N($E25))-1)),$F25,0))</f>
        <v/>
      </c>
      <c r="J25" s="21">
        <f>IF($G25="",0,IF(AND(J$6&gt;=$G25,J$6&lt;=EDATE($G25,MAX(1,N($E25))-1)),$F25,0))</f>
        <v/>
      </c>
      <c r="K25" s="21">
        <f>IF($G25="",0,IF(AND(K$6&gt;=$G25,K$6&lt;=EDATE($G25,MAX(1,N($E25))-1)),$F25,0))</f>
        <v/>
      </c>
      <c r="L25" s="21">
        <f>IF($G25="",0,IF(AND(L$6&gt;=$G25,L$6&lt;=EDATE($G25,MAX(1,N($E25))-1)),$F25,0))</f>
        <v/>
      </c>
      <c r="M25" s="21">
        <f>IF($G25="",0,IF(AND(M$6&gt;=$G25,M$6&lt;=EDATE($G25,MAX(1,N($E25))-1)),$F25,0))</f>
        <v/>
      </c>
      <c r="N25" s="21">
        <f>IF($G25="",0,IF(AND(N$6&gt;=$G25,N$6&lt;=EDATE($G25,MAX(1,N($E25))-1)),$F25,0))</f>
        <v/>
      </c>
      <c r="O25" s="21">
        <f>IF($G25="",0,IF(AND(O$6&gt;=$G25,O$6&lt;=EDATE($G25,MAX(1,N($E25))-1)),$F25,0))</f>
        <v/>
      </c>
      <c r="P25" s="21">
        <f>IF($G25="",0,IF(AND(P$6&gt;=$G25,P$6&lt;=EDATE($G25,MAX(1,N($E25))-1)),$F25,0))</f>
        <v/>
      </c>
      <c r="Q25" s="21">
        <f>IF($G25="",0,IF(AND(Q$6&gt;=$G25,Q$6&lt;=EDATE($G25,MAX(1,N($E25))-1)),$F25,0))</f>
        <v/>
      </c>
      <c r="R25" s="21">
        <f>IF($G25="",0,IF(AND(R$6&gt;=$G25,R$6&lt;=EDATE($G25,MAX(1,N($E25))-1)),$F25,0))</f>
        <v/>
      </c>
      <c r="S25" s="21">
        <f>IF($G25="",0,IF(AND(S$6&gt;=$G25,S$6&lt;=EDATE($G25,MAX(1,N($E25))-1)),$F25,0))</f>
        <v/>
      </c>
    </row>
    <row r="26">
      <c r="A26" s="14" t="n"/>
      <c r="D26" s="15" t="n"/>
      <c r="F26" s="15">
        <f>IF(D26="","",D26/MAX(1,N(E26)))</f>
        <v/>
      </c>
      <c r="G26" s="20">
        <f>IF(A26="","",EOMONTH(A26,IF(DAY(A26)&gt;=$B$1,1,0)+IF($B$2&lt;=$B$1,1,0)-1)+1)</f>
        <v/>
      </c>
      <c r="H26" s="21">
        <f>IF($G26="",0,IF(AND(H$6&gt;=$G26,H$6&lt;=EDATE($G26,MAX(1,N($E26))-1)),$F26,0))</f>
        <v/>
      </c>
      <c r="I26" s="21">
        <f>IF($G26="",0,IF(AND(I$6&gt;=$G26,I$6&lt;=EDATE($G26,MAX(1,N($E26))-1)),$F26,0))</f>
        <v/>
      </c>
      <c r="J26" s="21">
        <f>IF($G26="",0,IF(AND(J$6&gt;=$G26,J$6&lt;=EDATE($G26,MAX(1,N($E26))-1)),$F26,0))</f>
        <v/>
      </c>
      <c r="K26" s="21">
        <f>IF($G26="",0,IF(AND(K$6&gt;=$G26,K$6&lt;=EDATE($G26,MAX(1,N($E26))-1)),$F26,0))</f>
        <v/>
      </c>
      <c r="L26" s="21">
        <f>IF($G26="",0,IF(AND(L$6&gt;=$G26,L$6&lt;=EDATE($G26,MAX(1,N($E26))-1)),$F26,0))</f>
        <v/>
      </c>
      <c r="M26" s="21">
        <f>IF($G26="",0,IF(AND(M$6&gt;=$G26,M$6&lt;=EDATE($G26,MAX(1,N($E26))-1)),$F26,0))</f>
        <v/>
      </c>
      <c r="N26" s="21">
        <f>IF($G26="",0,IF(AND(N$6&gt;=$G26,N$6&lt;=EDATE($G26,MAX(1,N($E26))-1)),$F26,0))</f>
        <v/>
      </c>
      <c r="O26" s="21">
        <f>IF($G26="",0,IF(AND(O$6&gt;=$G26,O$6&lt;=EDATE($G26,MAX(1,N($E26))-1)),$F26,0))</f>
        <v/>
      </c>
      <c r="P26" s="21">
        <f>IF($G26="",0,IF(AND(P$6&gt;=$G26,P$6&lt;=EDATE($G26,MAX(1,N($E26))-1)),$F26,0))</f>
        <v/>
      </c>
      <c r="Q26" s="21">
        <f>IF($G26="",0,IF(AND(Q$6&gt;=$G26,Q$6&lt;=EDATE($G26,MAX(1,N($E26))-1)),$F26,0))</f>
        <v/>
      </c>
      <c r="R26" s="21">
        <f>IF($G26="",0,IF(AND(R$6&gt;=$G26,R$6&lt;=EDATE($G26,MAX(1,N($E26))-1)),$F26,0))</f>
        <v/>
      </c>
      <c r="S26" s="21">
        <f>IF($G26="",0,IF(AND(S$6&gt;=$G26,S$6&lt;=EDATE($G26,MAX(1,N($E26))-1)),$F26,0))</f>
        <v/>
      </c>
    </row>
    <row r="27">
      <c r="A27" s="14" t="n"/>
      <c r="D27" s="15" t="n"/>
      <c r="F27" s="15">
        <f>IF(D27="","",D27/MAX(1,N(E27)))</f>
        <v/>
      </c>
      <c r="G27" s="20">
        <f>IF(A27="","",EOMONTH(A27,IF(DAY(A27)&gt;=$B$1,1,0)+IF($B$2&lt;=$B$1,1,0)-1)+1)</f>
        <v/>
      </c>
      <c r="H27" s="21">
        <f>IF($G27="",0,IF(AND(H$6&gt;=$G27,H$6&lt;=EDATE($G27,MAX(1,N($E27))-1)),$F27,0))</f>
        <v/>
      </c>
      <c r="I27" s="21">
        <f>IF($G27="",0,IF(AND(I$6&gt;=$G27,I$6&lt;=EDATE($G27,MAX(1,N($E27))-1)),$F27,0))</f>
        <v/>
      </c>
      <c r="J27" s="21">
        <f>IF($G27="",0,IF(AND(J$6&gt;=$G27,J$6&lt;=EDATE($G27,MAX(1,N($E27))-1)),$F27,0))</f>
        <v/>
      </c>
      <c r="K27" s="21">
        <f>IF($G27="",0,IF(AND(K$6&gt;=$G27,K$6&lt;=EDATE($G27,MAX(1,N($E27))-1)),$F27,0))</f>
        <v/>
      </c>
      <c r="L27" s="21">
        <f>IF($G27="",0,IF(AND(L$6&gt;=$G27,L$6&lt;=EDATE($G27,MAX(1,N($E27))-1)),$F27,0))</f>
        <v/>
      </c>
      <c r="M27" s="21">
        <f>IF($G27="",0,IF(AND(M$6&gt;=$G27,M$6&lt;=EDATE($G27,MAX(1,N($E27))-1)),$F27,0))</f>
        <v/>
      </c>
      <c r="N27" s="21">
        <f>IF($G27="",0,IF(AND(N$6&gt;=$G27,N$6&lt;=EDATE($G27,MAX(1,N($E27))-1)),$F27,0))</f>
        <v/>
      </c>
      <c r="O27" s="21">
        <f>IF($G27="",0,IF(AND(O$6&gt;=$G27,O$6&lt;=EDATE($G27,MAX(1,N($E27))-1)),$F27,0))</f>
        <v/>
      </c>
      <c r="P27" s="21">
        <f>IF($G27="",0,IF(AND(P$6&gt;=$G27,P$6&lt;=EDATE($G27,MAX(1,N($E27))-1)),$F27,0))</f>
        <v/>
      </c>
      <c r="Q27" s="21">
        <f>IF($G27="",0,IF(AND(Q$6&gt;=$G27,Q$6&lt;=EDATE($G27,MAX(1,N($E27))-1)),$F27,0))</f>
        <v/>
      </c>
      <c r="R27" s="21">
        <f>IF($G27="",0,IF(AND(R$6&gt;=$G27,R$6&lt;=EDATE($G27,MAX(1,N($E27))-1)),$F27,0))</f>
        <v/>
      </c>
      <c r="S27" s="21">
        <f>IF($G27="",0,IF(AND(S$6&gt;=$G27,S$6&lt;=EDATE($G27,MAX(1,N($E27))-1)),$F27,0))</f>
        <v/>
      </c>
    </row>
    <row r="28">
      <c r="A28" s="14" t="n"/>
      <c r="D28" s="15" t="n"/>
      <c r="F28" s="15">
        <f>IF(D28="","",D28/MAX(1,N(E28)))</f>
        <v/>
      </c>
      <c r="G28" s="20">
        <f>IF(A28="","",EOMONTH(A28,IF(DAY(A28)&gt;=$B$1,1,0)+IF($B$2&lt;=$B$1,1,0)-1)+1)</f>
        <v/>
      </c>
      <c r="H28" s="21">
        <f>IF($G28="",0,IF(AND(H$6&gt;=$G28,H$6&lt;=EDATE($G28,MAX(1,N($E28))-1)),$F28,0))</f>
        <v/>
      </c>
      <c r="I28" s="21">
        <f>IF($G28="",0,IF(AND(I$6&gt;=$G28,I$6&lt;=EDATE($G28,MAX(1,N($E28))-1)),$F28,0))</f>
        <v/>
      </c>
      <c r="J28" s="21">
        <f>IF($G28="",0,IF(AND(J$6&gt;=$G28,J$6&lt;=EDATE($G28,MAX(1,N($E28))-1)),$F28,0))</f>
        <v/>
      </c>
      <c r="K28" s="21">
        <f>IF($G28="",0,IF(AND(K$6&gt;=$G28,K$6&lt;=EDATE($G28,MAX(1,N($E28))-1)),$F28,0))</f>
        <v/>
      </c>
      <c r="L28" s="21">
        <f>IF($G28="",0,IF(AND(L$6&gt;=$G28,L$6&lt;=EDATE($G28,MAX(1,N($E28))-1)),$F28,0))</f>
        <v/>
      </c>
      <c r="M28" s="21">
        <f>IF($G28="",0,IF(AND(M$6&gt;=$G28,M$6&lt;=EDATE($G28,MAX(1,N($E28))-1)),$F28,0))</f>
        <v/>
      </c>
      <c r="N28" s="21">
        <f>IF($G28="",0,IF(AND(N$6&gt;=$G28,N$6&lt;=EDATE($G28,MAX(1,N($E28))-1)),$F28,0))</f>
        <v/>
      </c>
      <c r="O28" s="21">
        <f>IF($G28="",0,IF(AND(O$6&gt;=$G28,O$6&lt;=EDATE($G28,MAX(1,N($E28))-1)),$F28,0))</f>
        <v/>
      </c>
      <c r="P28" s="21">
        <f>IF($G28="",0,IF(AND(P$6&gt;=$G28,P$6&lt;=EDATE($G28,MAX(1,N($E28))-1)),$F28,0))</f>
        <v/>
      </c>
      <c r="Q28" s="21">
        <f>IF($G28="",0,IF(AND(Q$6&gt;=$G28,Q$6&lt;=EDATE($G28,MAX(1,N($E28))-1)),$F28,0))</f>
        <v/>
      </c>
      <c r="R28" s="21">
        <f>IF($G28="",0,IF(AND(R$6&gt;=$G28,R$6&lt;=EDATE($G28,MAX(1,N($E28))-1)),$F28,0))</f>
        <v/>
      </c>
      <c r="S28" s="21">
        <f>IF($G28="",0,IF(AND(S$6&gt;=$G28,S$6&lt;=EDATE($G28,MAX(1,N($E28))-1)),$F28,0))</f>
        <v/>
      </c>
    </row>
    <row r="29">
      <c r="A29" s="14" t="n"/>
      <c r="D29" s="15" t="n"/>
      <c r="F29" s="15">
        <f>IF(D29="","",D29/MAX(1,N(E29)))</f>
        <v/>
      </c>
      <c r="G29" s="20">
        <f>IF(A29="","",EOMONTH(A29,IF(DAY(A29)&gt;=$B$1,1,0)+IF($B$2&lt;=$B$1,1,0)-1)+1)</f>
        <v/>
      </c>
      <c r="H29" s="21">
        <f>IF($G29="",0,IF(AND(H$6&gt;=$G29,H$6&lt;=EDATE($G29,MAX(1,N($E29))-1)),$F29,0))</f>
        <v/>
      </c>
      <c r="I29" s="21">
        <f>IF($G29="",0,IF(AND(I$6&gt;=$G29,I$6&lt;=EDATE($G29,MAX(1,N($E29))-1)),$F29,0))</f>
        <v/>
      </c>
      <c r="J29" s="21">
        <f>IF($G29="",0,IF(AND(J$6&gt;=$G29,J$6&lt;=EDATE($G29,MAX(1,N($E29))-1)),$F29,0))</f>
        <v/>
      </c>
      <c r="K29" s="21">
        <f>IF($G29="",0,IF(AND(K$6&gt;=$G29,K$6&lt;=EDATE($G29,MAX(1,N($E29))-1)),$F29,0))</f>
        <v/>
      </c>
      <c r="L29" s="21">
        <f>IF($G29="",0,IF(AND(L$6&gt;=$G29,L$6&lt;=EDATE($G29,MAX(1,N($E29))-1)),$F29,0))</f>
        <v/>
      </c>
      <c r="M29" s="21">
        <f>IF($G29="",0,IF(AND(M$6&gt;=$G29,M$6&lt;=EDATE($G29,MAX(1,N($E29))-1)),$F29,0))</f>
        <v/>
      </c>
      <c r="N29" s="21">
        <f>IF($G29="",0,IF(AND(N$6&gt;=$G29,N$6&lt;=EDATE($G29,MAX(1,N($E29))-1)),$F29,0))</f>
        <v/>
      </c>
      <c r="O29" s="21">
        <f>IF($G29="",0,IF(AND(O$6&gt;=$G29,O$6&lt;=EDATE($G29,MAX(1,N($E29))-1)),$F29,0))</f>
        <v/>
      </c>
      <c r="P29" s="21">
        <f>IF($G29="",0,IF(AND(P$6&gt;=$G29,P$6&lt;=EDATE($G29,MAX(1,N($E29))-1)),$F29,0))</f>
        <v/>
      </c>
      <c r="Q29" s="21">
        <f>IF($G29="",0,IF(AND(Q$6&gt;=$G29,Q$6&lt;=EDATE($G29,MAX(1,N($E29))-1)),$F29,0))</f>
        <v/>
      </c>
      <c r="R29" s="21">
        <f>IF($G29="",0,IF(AND(R$6&gt;=$G29,R$6&lt;=EDATE($G29,MAX(1,N($E29))-1)),$F29,0))</f>
        <v/>
      </c>
      <c r="S29" s="21">
        <f>IF($G29="",0,IF(AND(S$6&gt;=$G29,S$6&lt;=EDATE($G29,MAX(1,N($E29))-1)),$F29,0))</f>
        <v/>
      </c>
    </row>
    <row r="30">
      <c r="A30" s="14" t="n"/>
      <c r="D30" s="15" t="n"/>
      <c r="F30" s="15">
        <f>IF(D30="","",D30/MAX(1,N(E30)))</f>
        <v/>
      </c>
      <c r="G30" s="20">
        <f>IF(A30="","",EOMONTH(A30,IF(DAY(A30)&gt;=$B$1,1,0)+IF($B$2&lt;=$B$1,1,0)-1)+1)</f>
        <v/>
      </c>
      <c r="H30" s="21">
        <f>IF($G30="",0,IF(AND(H$6&gt;=$G30,H$6&lt;=EDATE($G30,MAX(1,N($E30))-1)),$F30,0))</f>
        <v/>
      </c>
      <c r="I30" s="21">
        <f>IF($G30="",0,IF(AND(I$6&gt;=$G30,I$6&lt;=EDATE($G30,MAX(1,N($E30))-1)),$F30,0))</f>
        <v/>
      </c>
      <c r="J30" s="21">
        <f>IF($G30="",0,IF(AND(J$6&gt;=$G30,J$6&lt;=EDATE($G30,MAX(1,N($E30))-1)),$F30,0))</f>
        <v/>
      </c>
      <c r="K30" s="21">
        <f>IF($G30="",0,IF(AND(K$6&gt;=$G30,K$6&lt;=EDATE($G30,MAX(1,N($E30))-1)),$F30,0))</f>
        <v/>
      </c>
      <c r="L30" s="21">
        <f>IF($G30="",0,IF(AND(L$6&gt;=$G30,L$6&lt;=EDATE($G30,MAX(1,N($E30))-1)),$F30,0))</f>
        <v/>
      </c>
      <c r="M30" s="21">
        <f>IF($G30="",0,IF(AND(M$6&gt;=$G30,M$6&lt;=EDATE($G30,MAX(1,N($E30))-1)),$F30,0))</f>
        <v/>
      </c>
      <c r="N30" s="21">
        <f>IF($G30="",0,IF(AND(N$6&gt;=$G30,N$6&lt;=EDATE($G30,MAX(1,N($E30))-1)),$F30,0))</f>
        <v/>
      </c>
      <c r="O30" s="21">
        <f>IF($G30="",0,IF(AND(O$6&gt;=$G30,O$6&lt;=EDATE($G30,MAX(1,N($E30))-1)),$F30,0))</f>
        <v/>
      </c>
      <c r="P30" s="21">
        <f>IF($G30="",0,IF(AND(P$6&gt;=$G30,P$6&lt;=EDATE($G30,MAX(1,N($E30))-1)),$F30,0))</f>
        <v/>
      </c>
      <c r="Q30" s="21">
        <f>IF($G30="",0,IF(AND(Q$6&gt;=$G30,Q$6&lt;=EDATE($G30,MAX(1,N($E30))-1)),$F30,0))</f>
        <v/>
      </c>
      <c r="R30" s="21">
        <f>IF($G30="",0,IF(AND(R$6&gt;=$G30,R$6&lt;=EDATE($G30,MAX(1,N($E30))-1)),$F30,0))</f>
        <v/>
      </c>
      <c r="S30" s="21">
        <f>IF($G30="",0,IF(AND(S$6&gt;=$G30,S$6&lt;=EDATE($G30,MAX(1,N($E30))-1)),$F30,0))</f>
        <v/>
      </c>
    </row>
    <row r="31">
      <c r="A31" s="14" t="n"/>
      <c r="D31" s="15" t="n"/>
      <c r="F31" s="15">
        <f>IF(D31="","",D31/MAX(1,N(E31)))</f>
        <v/>
      </c>
      <c r="G31" s="20">
        <f>IF(A31="","",EOMONTH(A31,IF(DAY(A31)&gt;=$B$1,1,0)+IF($B$2&lt;=$B$1,1,0)-1)+1)</f>
        <v/>
      </c>
      <c r="H31" s="21">
        <f>IF($G31="",0,IF(AND(H$6&gt;=$G31,H$6&lt;=EDATE($G31,MAX(1,N($E31))-1)),$F31,0))</f>
        <v/>
      </c>
      <c r="I31" s="21">
        <f>IF($G31="",0,IF(AND(I$6&gt;=$G31,I$6&lt;=EDATE($G31,MAX(1,N($E31))-1)),$F31,0))</f>
        <v/>
      </c>
      <c r="J31" s="21">
        <f>IF($G31="",0,IF(AND(J$6&gt;=$G31,J$6&lt;=EDATE($G31,MAX(1,N($E31))-1)),$F31,0))</f>
        <v/>
      </c>
      <c r="K31" s="21">
        <f>IF($G31="",0,IF(AND(K$6&gt;=$G31,K$6&lt;=EDATE($G31,MAX(1,N($E31))-1)),$F31,0))</f>
        <v/>
      </c>
      <c r="L31" s="21">
        <f>IF($G31="",0,IF(AND(L$6&gt;=$G31,L$6&lt;=EDATE($G31,MAX(1,N($E31))-1)),$F31,0))</f>
        <v/>
      </c>
      <c r="M31" s="21">
        <f>IF($G31="",0,IF(AND(M$6&gt;=$G31,M$6&lt;=EDATE($G31,MAX(1,N($E31))-1)),$F31,0))</f>
        <v/>
      </c>
      <c r="N31" s="21">
        <f>IF($G31="",0,IF(AND(N$6&gt;=$G31,N$6&lt;=EDATE($G31,MAX(1,N($E31))-1)),$F31,0))</f>
        <v/>
      </c>
      <c r="O31" s="21">
        <f>IF($G31="",0,IF(AND(O$6&gt;=$G31,O$6&lt;=EDATE($G31,MAX(1,N($E31))-1)),$F31,0))</f>
        <v/>
      </c>
      <c r="P31" s="21">
        <f>IF($G31="",0,IF(AND(P$6&gt;=$G31,P$6&lt;=EDATE($G31,MAX(1,N($E31))-1)),$F31,0))</f>
        <v/>
      </c>
      <c r="Q31" s="21">
        <f>IF($G31="",0,IF(AND(Q$6&gt;=$G31,Q$6&lt;=EDATE($G31,MAX(1,N($E31))-1)),$F31,0))</f>
        <v/>
      </c>
      <c r="R31" s="21">
        <f>IF($G31="",0,IF(AND(R$6&gt;=$G31,R$6&lt;=EDATE($G31,MAX(1,N($E31))-1)),$F31,0))</f>
        <v/>
      </c>
      <c r="S31" s="21">
        <f>IF($G31="",0,IF(AND(S$6&gt;=$G31,S$6&lt;=EDATE($G31,MAX(1,N($E31))-1)),$F31,0))</f>
        <v/>
      </c>
    </row>
    <row r="32">
      <c r="A32" s="14" t="n"/>
      <c r="D32" s="15" t="n"/>
      <c r="F32" s="15">
        <f>IF(D32="","",D32/MAX(1,N(E32)))</f>
        <v/>
      </c>
      <c r="G32" s="20">
        <f>IF(A32="","",EOMONTH(A32,IF(DAY(A32)&gt;=$B$1,1,0)+IF($B$2&lt;=$B$1,1,0)-1)+1)</f>
        <v/>
      </c>
      <c r="H32" s="21">
        <f>IF($G32="",0,IF(AND(H$6&gt;=$G32,H$6&lt;=EDATE($G32,MAX(1,N($E32))-1)),$F32,0))</f>
        <v/>
      </c>
      <c r="I32" s="21">
        <f>IF($G32="",0,IF(AND(I$6&gt;=$G32,I$6&lt;=EDATE($G32,MAX(1,N($E32))-1)),$F32,0))</f>
        <v/>
      </c>
      <c r="J32" s="21">
        <f>IF($G32="",0,IF(AND(J$6&gt;=$G32,J$6&lt;=EDATE($G32,MAX(1,N($E32))-1)),$F32,0))</f>
        <v/>
      </c>
      <c r="K32" s="21">
        <f>IF($G32="",0,IF(AND(K$6&gt;=$G32,K$6&lt;=EDATE($G32,MAX(1,N($E32))-1)),$F32,0))</f>
        <v/>
      </c>
      <c r="L32" s="21">
        <f>IF($G32="",0,IF(AND(L$6&gt;=$G32,L$6&lt;=EDATE($G32,MAX(1,N($E32))-1)),$F32,0))</f>
        <v/>
      </c>
      <c r="M32" s="21">
        <f>IF($G32="",0,IF(AND(M$6&gt;=$G32,M$6&lt;=EDATE($G32,MAX(1,N($E32))-1)),$F32,0))</f>
        <v/>
      </c>
      <c r="N32" s="21">
        <f>IF($G32="",0,IF(AND(N$6&gt;=$G32,N$6&lt;=EDATE($G32,MAX(1,N($E32))-1)),$F32,0))</f>
        <v/>
      </c>
      <c r="O32" s="21">
        <f>IF($G32="",0,IF(AND(O$6&gt;=$G32,O$6&lt;=EDATE($G32,MAX(1,N($E32))-1)),$F32,0))</f>
        <v/>
      </c>
      <c r="P32" s="21">
        <f>IF($G32="",0,IF(AND(P$6&gt;=$G32,P$6&lt;=EDATE($G32,MAX(1,N($E32))-1)),$F32,0))</f>
        <v/>
      </c>
      <c r="Q32" s="21">
        <f>IF($G32="",0,IF(AND(Q$6&gt;=$G32,Q$6&lt;=EDATE($G32,MAX(1,N($E32))-1)),$F32,0))</f>
        <v/>
      </c>
      <c r="R32" s="21">
        <f>IF($G32="",0,IF(AND(R$6&gt;=$G32,R$6&lt;=EDATE($G32,MAX(1,N($E32))-1)),$F32,0))</f>
        <v/>
      </c>
      <c r="S32" s="21">
        <f>IF($G32="",0,IF(AND(S$6&gt;=$G32,S$6&lt;=EDATE($G32,MAX(1,N($E32))-1)),$F32,0))</f>
        <v/>
      </c>
    </row>
    <row r="33">
      <c r="A33" s="14" t="n"/>
      <c r="D33" s="15" t="n"/>
      <c r="F33" s="15">
        <f>IF(D33="","",D33/MAX(1,N(E33)))</f>
        <v/>
      </c>
      <c r="G33" s="20">
        <f>IF(A33="","",EOMONTH(A33,IF(DAY(A33)&gt;=$B$1,1,0)+IF($B$2&lt;=$B$1,1,0)-1)+1)</f>
        <v/>
      </c>
      <c r="H33" s="21">
        <f>IF($G33="",0,IF(AND(H$6&gt;=$G33,H$6&lt;=EDATE($G33,MAX(1,N($E33))-1)),$F33,0))</f>
        <v/>
      </c>
      <c r="I33" s="21">
        <f>IF($G33="",0,IF(AND(I$6&gt;=$G33,I$6&lt;=EDATE($G33,MAX(1,N($E33))-1)),$F33,0))</f>
        <v/>
      </c>
      <c r="J33" s="21">
        <f>IF($G33="",0,IF(AND(J$6&gt;=$G33,J$6&lt;=EDATE($G33,MAX(1,N($E33))-1)),$F33,0))</f>
        <v/>
      </c>
      <c r="K33" s="21">
        <f>IF($G33="",0,IF(AND(K$6&gt;=$G33,K$6&lt;=EDATE($G33,MAX(1,N($E33))-1)),$F33,0))</f>
        <v/>
      </c>
      <c r="L33" s="21">
        <f>IF($G33="",0,IF(AND(L$6&gt;=$G33,L$6&lt;=EDATE($G33,MAX(1,N($E33))-1)),$F33,0))</f>
        <v/>
      </c>
      <c r="M33" s="21">
        <f>IF($G33="",0,IF(AND(M$6&gt;=$G33,M$6&lt;=EDATE($G33,MAX(1,N($E33))-1)),$F33,0))</f>
        <v/>
      </c>
      <c r="N33" s="21">
        <f>IF($G33="",0,IF(AND(N$6&gt;=$G33,N$6&lt;=EDATE($G33,MAX(1,N($E33))-1)),$F33,0))</f>
        <v/>
      </c>
      <c r="O33" s="21">
        <f>IF($G33="",0,IF(AND(O$6&gt;=$G33,O$6&lt;=EDATE($G33,MAX(1,N($E33))-1)),$F33,0))</f>
        <v/>
      </c>
      <c r="P33" s="21">
        <f>IF($G33="",0,IF(AND(P$6&gt;=$G33,P$6&lt;=EDATE($G33,MAX(1,N($E33))-1)),$F33,0))</f>
        <v/>
      </c>
      <c r="Q33" s="21">
        <f>IF($G33="",0,IF(AND(Q$6&gt;=$G33,Q$6&lt;=EDATE($G33,MAX(1,N($E33))-1)),$F33,0))</f>
        <v/>
      </c>
      <c r="R33" s="21">
        <f>IF($G33="",0,IF(AND(R$6&gt;=$G33,R$6&lt;=EDATE($G33,MAX(1,N($E33))-1)),$F33,0))</f>
        <v/>
      </c>
      <c r="S33" s="21">
        <f>IF($G33="",0,IF(AND(S$6&gt;=$G33,S$6&lt;=EDATE($G33,MAX(1,N($E33))-1)),$F33,0))</f>
        <v/>
      </c>
    </row>
    <row r="34">
      <c r="A34" s="14" t="n"/>
      <c r="D34" s="15" t="n"/>
      <c r="F34" s="15">
        <f>IF(D34="","",D34/MAX(1,N(E34)))</f>
        <v/>
      </c>
      <c r="G34" s="20">
        <f>IF(A34="","",EOMONTH(A34,IF(DAY(A34)&gt;=$B$1,1,0)+IF($B$2&lt;=$B$1,1,0)-1)+1)</f>
        <v/>
      </c>
      <c r="H34" s="21">
        <f>IF($G34="",0,IF(AND(H$6&gt;=$G34,H$6&lt;=EDATE($G34,MAX(1,N($E34))-1)),$F34,0))</f>
        <v/>
      </c>
      <c r="I34" s="21">
        <f>IF($G34="",0,IF(AND(I$6&gt;=$G34,I$6&lt;=EDATE($G34,MAX(1,N($E34))-1)),$F34,0))</f>
        <v/>
      </c>
      <c r="J34" s="21">
        <f>IF($G34="",0,IF(AND(J$6&gt;=$G34,J$6&lt;=EDATE($G34,MAX(1,N($E34))-1)),$F34,0))</f>
        <v/>
      </c>
      <c r="K34" s="21">
        <f>IF($G34="",0,IF(AND(K$6&gt;=$G34,K$6&lt;=EDATE($G34,MAX(1,N($E34))-1)),$F34,0))</f>
        <v/>
      </c>
      <c r="L34" s="21">
        <f>IF($G34="",0,IF(AND(L$6&gt;=$G34,L$6&lt;=EDATE($G34,MAX(1,N($E34))-1)),$F34,0))</f>
        <v/>
      </c>
      <c r="M34" s="21">
        <f>IF($G34="",0,IF(AND(M$6&gt;=$G34,M$6&lt;=EDATE($G34,MAX(1,N($E34))-1)),$F34,0))</f>
        <v/>
      </c>
      <c r="N34" s="21">
        <f>IF($G34="",0,IF(AND(N$6&gt;=$G34,N$6&lt;=EDATE($G34,MAX(1,N($E34))-1)),$F34,0))</f>
        <v/>
      </c>
      <c r="O34" s="21">
        <f>IF($G34="",0,IF(AND(O$6&gt;=$G34,O$6&lt;=EDATE($G34,MAX(1,N($E34))-1)),$F34,0))</f>
        <v/>
      </c>
      <c r="P34" s="21">
        <f>IF($G34="",0,IF(AND(P$6&gt;=$G34,P$6&lt;=EDATE($G34,MAX(1,N($E34))-1)),$F34,0))</f>
        <v/>
      </c>
      <c r="Q34" s="21">
        <f>IF($G34="",0,IF(AND(Q$6&gt;=$G34,Q$6&lt;=EDATE($G34,MAX(1,N($E34))-1)),$F34,0))</f>
        <v/>
      </c>
      <c r="R34" s="21">
        <f>IF($G34="",0,IF(AND(R$6&gt;=$G34,R$6&lt;=EDATE($G34,MAX(1,N($E34))-1)),$F34,0))</f>
        <v/>
      </c>
      <c r="S34" s="21">
        <f>IF($G34="",0,IF(AND(S$6&gt;=$G34,S$6&lt;=EDATE($G34,MAX(1,N($E34))-1)),$F34,0))</f>
        <v/>
      </c>
    </row>
    <row r="35">
      <c r="A35" s="14" t="n"/>
      <c r="D35" s="15" t="n"/>
      <c r="F35" s="15">
        <f>IF(D35="","",D35/MAX(1,N(E35)))</f>
        <v/>
      </c>
      <c r="G35" s="20">
        <f>IF(A35="","",EOMONTH(A35,IF(DAY(A35)&gt;=$B$1,1,0)+IF($B$2&lt;=$B$1,1,0)-1)+1)</f>
        <v/>
      </c>
      <c r="H35" s="21">
        <f>IF($G35="",0,IF(AND(H$6&gt;=$G35,H$6&lt;=EDATE($G35,MAX(1,N($E35))-1)),$F35,0))</f>
        <v/>
      </c>
      <c r="I35" s="21">
        <f>IF($G35="",0,IF(AND(I$6&gt;=$G35,I$6&lt;=EDATE($G35,MAX(1,N($E35))-1)),$F35,0))</f>
        <v/>
      </c>
      <c r="J35" s="21">
        <f>IF($G35="",0,IF(AND(J$6&gt;=$G35,J$6&lt;=EDATE($G35,MAX(1,N($E35))-1)),$F35,0))</f>
        <v/>
      </c>
      <c r="K35" s="21">
        <f>IF($G35="",0,IF(AND(K$6&gt;=$G35,K$6&lt;=EDATE($G35,MAX(1,N($E35))-1)),$F35,0))</f>
        <v/>
      </c>
      <c r="L35" s="21">
        <f>IF($G35="",0,IF(AND(L$6&gt;=$G35,L$6&lt;=EDATE($G35,MAX(1,N($E35))-1)),$F35,0))</f>
        <v/>
      </c>
      <c r="M35" s="21">
        <f>IF($G35="",0,IF(AND(M$6&gt;=$G35,M$6&lt;=EDATE($G35,MAX(1,N($E35))-1)),$F35,0))</f>
        <v/>
      </c>
      <c r="N35" s="21">
        <f>IF($G35="",0,IF(AND(N$6&gt;=$G35,N$6&lt;=EDATE($G35,MAX(1,N($E35))-1)),$F35,0))</f>
        <v/>
      </c>
      <c r="O35" s="21">
        <f>IF($G35="",0,IF(AND(O$6&gt;=$G35,O$6&lt;=EDATE($G35,MAX(1,N($E35))-1)),$F35,0))</f>
        <v/>
      </c>
      <c r="P35" s="21">
        <f>IF($G35="",0,IF(AND(P$6&gt;=$G35,P$6&lt;=EDATE($G35,MAX(1,N($E35))-1)),$F35,0))</f>
        <v/>
      </c>
      <c r="Q35" s="21">
        <f>IF($G35="",0,IF(AND(Q$6&gt;=$G35,Q$6&lt;=EDATE($G35,MAX(1,N($E35))-1)),$F35,0))</f>
        <v/>
      </c>
      <c r="R35" s="21">
        <f>IF($G35="",0,IF(AND(R$6&gt;=$G35,R$6&lt;=EDATE($G35,MAX(1,N($E35))-1)),$F35,0))</f>
        <v/>
      </c>
      <c r="S35" s="21">
        <f>IF($G35="",0,IF(AND(S$6&gt;=$G35,S$6&lt;=EDATE($G35,MAX(1,N($E35))-1)),$F35,0))</f>
        <v/>
      </c>
    </row>
    <row r="36">
      <c r="A36" s="14" t="n"/>
      <c r="D36" s="15" t="n"/>
      <c r="F36" s="15">
        <f>IF(D36="","",D36/MAX(1,N(E36)))</f>
        <v/>
      </c>
      <c r="G36" s="20">
        <f>IF(A36="","",EOMONTH(A36,IF(DAY(A36)&gt;=$B$1,1,0)+IF($B$2&lt;=$B$1,1,0)-1)+1)</f>
        <v/>
      </c>
      <c r="H36" s="21">
        <f>IF($G36="",0,IF(AND(H$6&gt;=$G36,H$6&lt;=EDATE($G36,MAX(1,N($E36))-1)),$F36,0))</f>
        <v/>
      </c>
      <c r="I36" s="21">
        <f>IF($G36="",0,IF(AND(I$6&gt;=$G36,I$6&lt;=EDATE($G36,MAX(1,N($E36))-1)),$F36,0))</f>
        <v/>
      </c>
      <c r="J36" s="21">
        <f>IF($G36="",0,IF(AND(J$6&gt;=$G36,J$6&lt;=EDATE($G36,MAX(1,N($E36))-1)),$F36,0))</f>
        <v/>
      </c>
      <c r="K36" s="21">
        <f>IF($G36="",0,IF(AND(K$6&gt;=$G36,K$6&lt;=EDATE($G36,MAX(1,N($E36))-1)),$F36,0))</f>
        <v/>
      </c>
      <c r="L36" s="21">
        <f>IF($G36="",0,IF(AND(L$6&gt;=$G36,L$6&lt;=EDATE($G36,MAX(1,N($E36))-1)),$F36,0))</f>
        <v/>
      </c>
      <c r="M36" s="21">
        <f>IF($G36="",0,IF(AND(M$6&gt;=$G36,M$6&lt;=EDATE($G36,MAX(1,N($E36))-1)),$F36,0))</f>
        <v/>
      </c>
      <c r="N36" s="21">
        <f>IF($G36="",0,IF(AND(N$6&gt;=$G36,N$6&lt;=EDATE($G36,MAX(1,N($E36))-1)),$F36,0))</f>
        <v/>
      </c>
      <c r="O36" s="21">
        <f>IF($G36="",0,IF(AND(O$6&gt;=$G36,O$6&lt;=EDATE($G36,MAX(1,N($E36))-1)),$F36,0))</f>
        <v/>
      </c>
      <c r="P36" s="21">
        <f>IF($G36="",0,IF(AND(P$6&gt;=$G36,P$6&lt;=EDATE($G36,MAX(1,N($E36))-1)),$F36,0))</f>
        <v/>
      </c>
      <c r="Q36" s="21">
        <f>IF($G36="",0,IF(AND(Q$6&gt;=$G36,Q$6&lt;=EDATE($G36,MAX(1,N($E36))-1)),$F36,0))</f>
        <v/>
      </c>
      <c r="R36" s="21">
        <f>IF($G36="",0,IF(AND(R$6&gt;=$G36,R$6&lt;=EDATE($G36,MAX(1,N($E36))-1)),$F36,0))</f>
        <v/>
      </c>
      <c r="S36" s="21">
        <f>IF($G36="",0,IF(AND(S$6&gt;=$G36,S$6&lt;=EDATE($G36,MAX(1,N($E36))-1)),$F36,0))</f>
        <v/>
      </c>
    </row>
    <row r="37">
      <c r="A37" s="14" t="n"/>
      <c r="D37" s="15" t="n"/>
      <c r="F37" s="15">
        <f>IF(D37="","",D37/MAX(1,N(E37)))</f>
        <v/>
      </c>
      <c r="G37" s="20">
        <f>IF(A37="","",EOMONTH(A37,IF(DAY(A37)&gt;=$B$1,1,0)+IF($B$2&lt;=$B$1,1,0)-1)+1)</f>
        <v/>
      </c>
      <c r="H37" s="21">
        <f>IF($G37="",0,IF(AND(H$6&gt;=$G37,H$6&lt;=EDATE($G37,MAX(1,N($E37))-1)),$F37,0))</f>
        <v/>
      </c>
      <c r="I37" s="21">
        <f>IF($G37="",0,IF(AND(I$6&gt;=$G37,I$6&lt;=EDATE($G37,MAX(1,N($E37))-1)),$F37,0))</f>
        <v/>
      </c>
      <c r="J37" s="21">
        <f>IF($G37="",0,IF(AND(J$6&gt;=$G37,J$6&lt;=EDATE($G37,MAX(1,N($E37))-1)),$F37,0))</f>
        <v/>
      </c>
      <c r="K37" s="21">
        <f>IF($G37="",0,IF(AND(K$6&gt;=$G37,K$6&lt;=EDATE($G37,MAX(1,N($E37))-1)),$F37,0))</f>
        <v/>
      </c>
      <c r="L37" s="21">
        <f>IF($G37="",0,IF(AND(L$6&gt;=$G37,L$6&lt;=EDATE($G37,MAX(1,N($E37))-1)),$F37,0))</f>
        <v/>
      </c>
      <c r="M37" s="21">
        <f>IF($G37="",0,IF(AND(M$6&gt;=$G37,M$6&lt;=EDATE($G37,MAX(1,N($E37))-1)),$F37,0))</f>
        <v/>
      </c>
      <c r="N37" s="21">
        <f>IF($G37="",0,IF(AND(N$6&gt;=$G37,N$6&lt;=EDATE($G37,MAX(1,N($E37))-1)),$F37,0))</f>
        <v/>
      </c>
      <c r="O37" s="21">
        <f>IF($G37="",0,IF(AND(O$6&gt;=$G37,O$6&lt;=EDATE($G37,MAX(1,N($E37))-1)),$F37,0))</f>
        <v/>
      </c>
      <c r="P37" s="21">
        <f>IF($G37="",0,IF(AND(P$6&gt;=$G37,P$6&lt;=EDATE($G37,MAX(1,N($E37))-1)),$F37,0))</f>
        <v/>
      </c>
      <c r="Q37" s="21">
        <f>IF($G37="",0,IF(AND(Q$6&gt;=$G37,Q$6&lt;=EDATE($G37,MAX(1,N($E37))-1)),$F37,0))</f>
        <v/>
      </c>
      <c r="R37" s="21">
        <f>IF($G37="",0,IF(AND(R$6&gt;=$G37,R$6&lt;=EDATE($G37,MAX(1,N($E37))-1)),$F37,0))</f>
        <v/>
      </c>
      <c r="S37" s="21">
        <f>IF($G37="",0,IF(AND(S$6&gt;=$G37,S$6&lt;=EDATE($G37,MAX(1,N($E37))-1)),$F37,0))</f>
        <v/>
      </c>
    </row>
    <row r="38">
      <c r="A38" s="14" t="n"/>
      <c r="D38" s="15" t="n"/>
      <c r="F38" s="15">
        <f>IF(D38="","",D38/MAX(1,N(E38)))</f>
        <v/>
      </c>
      <c r="G38" s="20">
        <f>IF(A38="","",EOMONTH(A38,IF(DAY(A38)&gt;=$B$1,1,0)+IF($B$2&lt;=$B$1,1,0)-1)+1)</f>
        <v/>
      </c>
      <c r="H38" s="21">
        <f>IF($G38="",0,IF(AND(H$6&gt;=$G38,H$6&lt;=EDATE($G38,MAX(1,N($E38))-1)),$F38,0))</f>
        <v/>
      </c>
      <c r="I38" s="21">
        <f>IF($G38="",0,IF(AND(I$6&gt;=$G38,I$6&lt;=EDATE($G38,MAX(1,N($E38))-1)),$F38,0))</f>
        <v/>
      </c>
      <c r="J38" s="21">
        <f>IF($G38="",0,IF(AND(J$6&gt;=$G38,J$6&lt;=EDATE($G38,MAX(1,N($E38))-1)),$F38,0))</f>
        <v/>
      </c>
      <c r="K38" s="21">
        <f>IF($G38="",0,IF(AND(K$6&gt;=$G38,K$6&lt;=EDATE($G38,MAX(1,N($E38))-1)),$F38,0))</f>
        <v/>
      </c>
      <c r="L38" s="21">
        <f>IF($G38="",0,IF(AND(L$6&gt;=$G38,L$6&lt;=EDATE($G38,MAX(1,N($E38))-1)),$F38,0))</f>
        <v/>
      </c>
      <c r="M38" s="21">
        <f>IF($G38="",0,IF(AND(M$6&gt;=$G38,M$6&lt;=EDATE($G38,MAX(1,N($E38))-1)),$F38,0))</f>
        <v/>
      </c>
      <c r="N38" s="21">
        <f>IF($G38="",0,IF(AND(N$6&gt;=$G38,N$6&lt;=EDATE($G38,MAX(1,N($E38))-1)),$F38,0))</f>
        <v/>
      </c>
      <c r="O38" s="21">
        <f>IF($G38="",0,IF(AND(O$6&gt;=$G38,O$6&lt;=EDATE($G38,MAX(1,N($E38))-1)),$F38,0))</f>
        <v/>
      </c>
      <c r="P38" s="21">
        <f>IF($G38="",0,IF(AND(P$6&gt;=$G38,P$6&lt;=EDATE($G38,MAX(1,N($E38))-1)),$F38,0))</f>
        <v/>
      </c>
      <c r="Q38" s="21">
        <f>IF($G38="",0,IF(AND(Q$6&gt;=$G38,Q$6&lt;=EDATE($G38,MAX(1,N($E38))-1)),$F38,0))</f>
        <v/>
      </c>
      <c r="R38" s="21">
        <f>IF($G38="",0,IF(AND(R$6&gt;=$G38,R$6&lt;=EDATE($G38,MAX(1,N($E38))-1)),$F38,0))</f>
        <v/>
      </c>
      <c r="S38" s="21">
        <f>IF($G38="",0,IF(AND(S$6&gt;=$G38,S$6&lt;=EDATE($G38,MAX(1,N($E38))-1)),$F38,0))</f>
        <v/>
      </c>
    </row>
    <row r="39">
      <c r="A39" s="14" t="n"/>
      <c r="D39" s="15" t="n"/>
      <c r="F39" s="15">
        <f>IF(D39="","",D39/MAX(1,N(E39)))</f>
        <v/>
      </c>
      <c r="G39" s="20">
        <f>IF(A39="","",EOMONTH(A39,IF(DAY(A39)&gt;=$B$1,1,0)+IF($B$2&lt;=$B$1,1,0)-1)+1)</f>
        <v/>
      </c>
      <c r="H39" s="21">
        <f>IF($G39="",0,IF(AND(H$6&gt;=$G39,H$6&lt;=EDATE($G39,MAX(1,N($E39))-1)),$F39,0))</f>
        <v/>
      </c>
      <c r="I39" s="21">
        <f>IF($G39="",0,IF(AND(I$6&gt;=$G39,I$6&lt;=EDATE($G39,MAX(1,N($E39))-1)),$F39,0))</f>
        <v/>
      </c>
      <c r="J39" s="21">
        <f>IF($G39="",0,IF(AND(J$6&gt;=$G39,J$6&lt;=EDATE($G39,MAX(1,N($E39))-1)),$F39,0))</f>
        <v/>
      </c>
      <c r="K39" s="21">
        <f>IF($G39="",0,IF(AND(K$6&gt;=$G39,K$6&lt;=EDATE($G39,MAX(1,N($E39))-1)),$F39,0))</f>
        <v/>
      </c>
      <c r="L39" s="21">
        <f>IF($G39="",0,IF(AND(L$6&gt;=$G39,L$6&lt;=EDATE($G39,MAX(1,N($E39))-1)),$F39,0))</f>
        <v/>
      </c>
      <c r="M39" s="21">
        <f>IF($G39="",0,IF(AND(M$6&gt;=$G39,M$6&lt;=EDATE($G39,MAX(1,N($E39))-1)),$F39,0))</f>
        <v/>
      </c>
      <c r="N39" s="21">
        <f>IF($G39="",0,IF(AND(N$6&gt;=$G39,N$6&lt;=EDATE($G39,MAX(1,N($E39))-1)),$F39,0))</f>
        <v/>
      </c>
      <c r="O39" s="21">
        <f>IF($G39="",0,IF(AND(O$6&gt;=$G39,O$6&lt;=EDATE($G39,MAX(1,N($E39))-1)),$F39,0))</f>
        <v/>
      </c>
      <c r="P39" s="21">
        <f>IF($G39="",0,IF(AND(P$6&gt;=$G39,P$6&lt;=EDATE($G39,MAX(1,N($E39))-1)),$F39,0))</f>
        <v/>
      </c>
      <c r="Q39" s="21">
        <f>IF($G39="",0,IF(AND(Q$6&gt;=$G39,Q$6&lt;=EDATE($G39,MAX(1,N($E39))-1)),$F39,0))</f>
        <v/>
      </c>
      <c r="R39" s="21">
        <f>IF($G39="",0,IF(AND(R$6&gt;=$G39,R$6&lt;=EDATE($G39,MAX(1,N($E39))-1)),$F39,0))</f>
        <v/>
      </c>
      <c r="S39" s="21">
        <f>IF($G39="",0,IF(AND(S$6&gt;=$G39,S$6&lt;=EDATE($G39,MAX(1,N($E39))-1)),$F39,0))</f>
        <v/>
      </c>
    </row>
    <row r="40">
      <c r="A40" s="14" t="n"/>
      <c r="D40" s="15" t="n"/>
      <c r="F40" s="15">
        <f>IF(D40="","",D40/MAX(1,N(E40)))</f>
        <v/>
      </c>
      <c r="G40" s="20">
        <f>IF(A40="","",EOMONTH(A40,IF(DAY(A40)&gt;=$B$1,1,0)+IF($B$2&lt;=$B$1,1,0)-1)+1)</f>
        <v/>
      </c>
      <c r="H40" s="21">
        <f>IF($G40="",0,IF(AND(H$6&gt;=$G40,H$6&lt;=EDATE($G40,MAX(1,N($E40))-1)),$F40,0))</f>
        <v/>
      </c>
      <c r="I40" s="21">
        <f>IF($G40="",0,IF(AND(I$6&gt;=$G40,I$6&lt;=EDATE($G40,MAX(1,N($E40))-1)),$F40,0))</f>
        <v/>
      </c>
      <c r="J40" s="21">
        <f>IF($G40="",0,IF(AND(J$6&gt;=$G40,J$6&lt;=EDATE($G40,MAX(1,N($E40))-1)),$F40,0))</f>
        <v/>
      </c>
      <c r="K40" s="21">
        <f>IF($G40="",0,IF(AND(K$6&gt;=$G40,K$6&lt;=EDATE($G40,MAX(1,N($E40))-1)),$F40,0))</f>
        <v/>
      </c>
      <c r="L40" s="21">
        <f>IF($G40="",0,IF(AND(L$6&gt;=$G40,L$6&lt;=EDATE($G40,MAX(1,N($E40))-1)),$F40,0))</f>
        <v/>
      </c>
      <c r="M40" s="21">
        <f>IF($G40="",0,IF(AND(M$6&gt;=$G40,M$6&lt;=EDATE($G40,MAX(1,N($E40))-1)),$F40,0))</f>
        <v/>
      </c>
      <c r="N40" s="21">
        <f>IF($G40="",0,IF(AND(N$6&gt;=$G40,N$6&lt;=EDATE($G40,MAX(1,N($E40))-1)),$F40,0))</f>
        <v/>
      </c>
      <c r="O40" s="21">
        <f>IF($G40="",0,IF(AND(O$6&gt;=$G40,O$6&lt;=EDATE($G40,MAX(1,N($E40))-1)),$F40,0))</f>
        <v/>
      </c>
      <c r="P40" s="21">
        <f>IF($G40="",0,IF(AND(P$6&gt;=$G40,P$6&lt;=EDATE($G40,MAX(1,N($E40))-1)),$F40,0))</f>
        <v/>
      </c>
      <c r="Q40" s="21">
        <f>IF($G40="",0,IF(AND(Q$6&gt;=$G40,Q$6&lt;=EDATE($G40,MAX(1,N($E40))-1)),$F40,0))</f>
        <v/>
      </c>
      <c r="R40" s="21">
        <f>IF($G40="",0,IF(AND(R$6&gt;=$G40,R$6&lt;=EDATE($G40,MAX(1,N($E40))-1)),$F40,0))</f>
        <v/>
      </c>
      <c r="S40" s="21">
        <f>IF($G40="",0,IF(AND(S$6&gt;=$G40,S$6&lt;=EDATE($G40,MAX(1,N($E40))-1)),$F40,0))</f>
        <v/>
      </c>
    </row>
    <row r="41">
      <c r="A41" s="14" t="n"/>
      <c r="D41" s="15" t="n"/>
      <c r="F41" s="15">
        <f>IF(D41="","",D41/MAX(1,N(E41)))</f>
        <v/>
      </c>
      <c r="G41" s="20">
        <f>IF(A41="","",EOMONTH(A41,IF(DAY(A41)&gt;=$B$1,1,0)+IF($B$2&lt;=$B$1,1,0)-1)+1)</f>
        <v/>
      </c>
      <c r="H41" s="21">
        <f>IF($G41="",0,IF(AND(H$6&gt;=$G41,H$6&lt;=EDATE($G41,MAX(1,N($E41))-1)),$F41,0))</f>
        <v/>
      </c>
      <c r="I41" s="21">
        <f>IF($G41="",0,IF(AND(I$6&gt;=$G41,I$6&lt;=EDATE($G41,MAX(1,N($E41))-1)),$F41,0))</f>
        <v/>
      </c>
      <c r="J41" s="21">
        <f>IF($G41="",0,IF(AND(J$6&gt;=$G41,J$6&lt;=EDATE($G41,MAX(1,N($E41))-1)),$F41,0))</f>
        <v/>
      </c>
      <c r="K41" s="21">
        <f>IF($G41="",0,IF(AND(K$6&gt;=$G41,K$6&lt;=EDATE($G41,MAX(1,N($E41))-1)),$F41,0))</f>
        <v/>
      </c>
      <c r="L41" s="21">
        <f>IF($G41="",0,IF(AND(L$6&gt;=$G41,L$6&lt;=EDATE($G41,MAX(1,N($E41))-1)),$F41,0))</f>
        <v/>
      </c>
      <c r="M41" s="21">
        <f>IF($G41="",0,IF(AND(M$6&gt;=$G41,M$6&lt;=EDATE($G41,MAX(1,N($E41))-1)),$F41,0))</f>
        <v/>
      </c>
      <c r="N41" s="21">
        <f>IF($G41="",0,IF(AND(N$6&gt;=$G41,N$6&lt;=EDATE($G41,MAX(1,N($E41))-1)),$F41,0))</f>
        <v/>
      </c>
      <c r="O41" s="21">
        <f>IF($G41="",0,IF(AND(O$6&gt;=$G41,O$6&lt;=EDATE($G41,MAX(1,N($E41))-1)),$F41,0))</f>
        <v/>
      </c>
      <c r="P41" s="21">
        <f>IF($G41="",0,IF(AND(P$6&gt;=$G41,P$6&lt;=EDATE($G41,MAX(1,N($E41))-1)),$F41,0))</f>
        <v/>
      </c>
      <c r="Q41" s="21">
        <f>IF($G41="",0,IF(AND(Q$6&gt;=$G41,Q$6&lt;=EDATE($G41,MAX(1,N($E41))-1)),$F41,0))</f>
        <v/>
      </c>
      <c r="R41" s="21">
        <f>IF($G41="",0,IF(AND(R$6&gt;=$G41,R$6&lt;=EDATE($G41,MAX(1,N($E41))-1)),$F41,0))</f>
        <v/>
      </c>
      <c r="S41" s="21">
        <f>IF($G41="",0,IF(AND(S$6&gt;=$G41,S$6&lt;=EDATE($G41,MAX(1,N($E41))-1)),$F41,0))</f>
        <v/>
      </c>
    </row>
    <row r="42">
      <c r="A42" s="14" t="n"/>
      <c r="D42" s="15" t="n"/>
      <c r="F42" s="15">
        <f>IF(D42="","",D42/MAX(1,N(E42)))</f>
        <v/>
      </c>
      <c r="G42" s="20">
        <f>IF(A42="","",EOMONTH(A42,IF(DAY(A42)&gt;=$B$1,1,0)+IF($B$2&lt;=$B$1,1,0)-1)+1)</f>
        <v/>
      </c>
      <c r="H42" s="21">
        <f>IF($G42="",0,IF(AND(H$6&gt;=$G42,H$6&lt;=EDATE($G42,MAX(1,N($E42))-1)),$F42,0))</f>
        <v/>
      </c>
      <c r="I42" s="21">
        <f>IF($G42="",0,IF(AND(I$6&gt;=$G42,I$6&lt;=EDATE($G42,MAX(1,N($E42))-1)),$F42,0))</f>
        <v/>
      </c>
      <c r="J42" s="21">
        <f>IF($G42="",0,IF(AND(J$6&gt;=$G42,J$6&lt;=EDATE($G42,MAX(1,N($E42))-1)),$F42,0))</f>
        <v/>
      </c>
      <c r="K42" s="21">
        <f>IF($G42="",0,IF(AND(K$6&gt;=$G42,K$6&lt;=EDATE($G42,MAX(1,N($E42))-1)),$F42,0))</f>
        <v/>
      </c>
      <c r="L42" s="21">
        <f>IF($G42="",0,IF(AND(L$6&gt;=$G42,L$6&lt;=EDATE($G42,MAX(1,N($E42))-1)),$F42,0))</f>
        <v/>
      </c>
      <c r="M42" s="21">
        <f>IF($G42="",0,IF(AND(M$6&gt;=$G42,M$6&lt;=EDATE($G42,MAX(1,N($E42))-1)),$F42,0))</f>
        <v/>
      </c>
      <c r="N42" s="21">
        <f>IF($G42="",0,IF(AND(N$6&gt;=$G42,N$6&lt;=EDATE($G42,MAX(1,N($E42))-1)),$F42,0))</f>
        <v/>
      </c>
      <c r="O42" s="21">
        <f>IF($G42="",0,IF(AND(O$6&gt;=$G42,O$6&lt;=EDATE($G42,MAX(1,N($E42))-1)),$F42,0))</f>
        <v/>
      </c>
      <c r="P42" s="21">
        <f>IF($G42="",0,IF(AND(P$6&gt;=$G42,P$6&lt;=EDATE($G42,MAX(1,N($E42))-1)),$F42,0))</f>
        <v/>
      </c>
      <c r="Q42" s="21">
        <f>IF($G42="",0,IF(AND(Q$6&gt;=$G42,Q$6&lt;=EDATE($G42,MAX(1,N($E42))-1)),$F42,0))</f>
        <v/>
      </c>
      <c r="R42" s="21">
        <f>IF($G42="",0,IF(AND(R$6&gt;=$G42,R$6&lt;=EDATE($G42,MAX(1,N($E42))-1)),$F42,0))</f>
        <v/>
      </c>
      <c r="S42" s="21">
        <f>IF($G42="",0,IF(AND(S$6&gt;=$G42,S$6&lt;=EDATE($G42,MAX(1,N($E42))-1)),$F42,0))</f>
        <v/>
      </c>
    </row>
    <row r="43">
      <c r="A43" s="14" t="n"/>
      <c r="D43" s="15" t="n"/>
      <c r="F43" s="15">
        <f>IF(D43="","",D43/MAX(1,N(E43)))</f>
        <v/>
      </c>
      <c r="G43" s="20">
        <f>IF(A43="","",EOMONTH(A43,IF(DAY(A43)&gt;=$B$1,1,0)+IF($B$2&lt;=$B$1,1,0)-1)+1)</f>
        <v/>
      </c>
      <c r="H43" s="21">
        <f>IF($G43="",0,IF(AND(H$6&gt;=$G43,H$6&lt;=EDATE($G43,MAX(1,N($E43))-1)),$F43,0))</f>
        <v/>
      </c>
      <c r="I43" s="21">
        <f>IF($G43="",0,IF(AND(I$6&gt;=$G43,I$6&lt;=EDATE($G43,MAX(1,N($E43))-1)),$F43,0))</f>
        <v/>
      </c>
      <c r="J43" s="21">
        <f>IF($G43="",0,IF(AND(J$6&gt;=$G43,J$6&lt;=EDATE($G43,MAX(1,N($E43))-1)),$F43,0))</f>
        <v/>
      </c>
      <c r="K43" s="21">
        <f>IF($G43="",0,IF(AND(K$6&gt;=$G43,K$6&lt;=EDATE($G43,MAX(1,N($E43))-1)),$F43,0))</f>
        <v/>
      </c>
      <c r="L43" s="21">
        <f>IF($G43="",0,IF(AND(L$6&gt;=$G43,L$6&lt;=EDATE($G43,MAX(1,N($E43))-1)),$F43,0))</f>
        <v/>
      </c>
      <c r="M43" s="21">
        <f>IF($G43="",0,IF(AND(M$6&gt;=$G43,M$6&lt;=EDATE($G43,MAX(1,N($E43))-1)),$F43,0))</f>
        <v/>
      </c>
      <c r="N43" s="21">
        <f>IF($G43="",0,IF(AND(N$6&gt;=$G43,N$6&lt;=EDATE($G43,MAX(1,N($E43))-1)),$F43,0))</f>
        <v/>
      </c>
      <c r="O43" s="21">
        <f>IF($G43="",0,IF(AND(O$6&gt;=$G43,O$6&lt;=EDATE($G43,MAX(1,N($E43))-1)),$F43,0))</f>
        <v/>
      </c>
      <c r="P43" s="21">
        <f>IF($G43="",0,IF(AND(P$6&gt;=$G43,P$6&lt;=EDATE($G43,MAX(1,N($E43))-1)),$F43,0))</f>
        <v/>
      </c>
      <c r="Q43" s="21">
        <f>IF($G43="",0,IF(AND(Q$6&gt;=$G43,Q$6&lt;=EDATE($G43,MAX(1,N($E43))-1)),$F43,0))</f>
        <v/>
      </c>
      <c r="R43" s="21">
        <f>IF($G43="",0,IF(AND(R$6&gt;=$G43,R$6&lt;=EDATE($G43,MAX(1,N($E43))-1)),$F43,0))</f>
        <v/>
      </c>
      <c r="S43" s="21">
        <f>IF($G43="",0,IF(AND(S$6&gt;=$G43,S$6&lt;=EDATE($G43,MAX(1,N($E43))-1)),$F43,0))</f>
        <v/>
      </c>
    </row>
    <row r="44">
      <c r="A44" s="14" t="n"/>
      <c r="D44" s="15" t="n"/>
      <c r="F44" s="15">
        <f>IF(D44="","",D44/MAX(1,N(E44)))</f>
        <v/>
      </c>
      <c r="G44" s="20">
        <f>IF(A44="","",EOMONTH(A44,IF(DAY(A44)&gt;=$B$1,1,0)+IF($B$2&lt;=$B$1,1,0)-1)+1)</f>
        <v/>
      </c>
      <c r="H44" s="21">
        <f>IF($G44="",0,IF(AND(H$6&gt;=$G44,H$6&lt;=EDATE($G44,MAX(1,N($E44))-1)),$F44,0))</f>
        <v/>
      </c>
      <c r="I44" s="21">
        <f>IF($G44="",0,IF(AND(I$6&gt;=$G44,I$6&lt;=EDATE($G44,MAX(1,N($E44))-1)),$F44,0))</f>
        <v/>
      </c>
      <c r="J44" s="21">
        <f>IF($G44="",0,IF(AND(J$6&gt;=$G44,J$6&lt;=EDATE($G44,MAX(1,N($E44))-1)),$F44,0))</f>
        <v/>
      </c>
      <c r="K44" s="21">
        <f>IF($G44="",0,IF(AND(K$6&gt;=$G44,K$6&lt;=EDATE($G44,MAX(1,N($E44))-1)),$F44,0))</f>
        <v/>
      </c>
      <c r="L44" s="21">
        <f>IF($G44="",0,IF(AND(L$6&gt;=$G44,L$6&lt;=EDATE($G44,MAX(1,N($E44))-1)),$F44,0))</f>
        <v/>
      </c>
      <c r="M44" s="21">
        <f>IF($G44="",0,IF(AND(M$6&gt;=$G44,M$6&lt;=EDATE($G44,MAX(1,N($E44))-1)),$F44,0))</f>
        <v/>
      </c>
      <c r="N44" s="21">
        <f>IF($G44="",0,IF(AND(N$6&gt;=$G44,N$6&lt;=EDATE($G44,MAX(1,N($E44))-1)),$F44,0))</f>
        <v/>
      </c>
      <c r="O44" s="21">
        <f>IF($G44="",0,IF(AND(O$6&gt;=$G44,O$6&lt;=EDATE($G44,MAX(1,N($E44))-1)),$F44,0))</f>
        <v/>
      </c>
      <c r="P44" s="21">
        <f>IF($G44="",0,IF(AND(P$6&gt;=$G44,P$6&lt;=EDATE($G44,MAX(1,N($E44))-1)),$F44,0))</f>
        <v/>
      </c>
      <c r="Q44" s="21">
        <f>IF($G44="",0,IF(AND(Q$6&gt;=$G44,Q$6&lt;=EDATE($G44,MAX(1,N($E44))-1)),$F44,0))</f>
        <v/>
      </c>
      <c r="R44" s="21">
        <f>IF($G44="",0,IF(AND(R$6&gt;=$G44,R$6&lt;=EDATE($G44,MAX(1,N($E44))-1)),$F44,0))</f>
        <v/>
      </c>
      <c r="S44" s="21">
        <f>IF($G44="",0,IF(AND(S$6&gt;=$G44,S$6&lt;=EDATE($G44,MAX(1,N($E44))-1)),$F44,0))</f>
        <v/>
      </c>
    </row>
    <row r="45">
      <c r="A45" s="14" t="n"/>
      <c r="D45" s="15" t="n"/>
      <c r="F45" s="15">
        <f>IF(D45="","",D45/MAX(1,N(E45)))</f>
        <v/>
      </c>
      <c r="G45" s="20">
        <f>IF(A45="","",EOMONTH(A45,IF(DAY(A45)&gt;=$B$1,1,0)+IF($B$2&lt;=$B$1,1,0)-1)+1)</f>
        <v/>
      </c>
      <c r="H45" s="21">
        <f>IF($G45="",0,IF(AND(H$6&gt;=$G45,H$6&lt;=EDATE($G45,MAX(1,N($E45))-1)),$F45,0))</f>
        <v/>
      </c>
      <c r="I45" s="21">
        <f>IF($G45="",0,IF(AND(I$6&gt;=$G45,I$6&lt;=EDATE($G45,MAX(1,N($E45))-1)),$F45,0))</f>
        <v/>
      </c>
      <c r="J45" s="21">
        <f>IF($G45="",0,IF(AND(J$6&gt;=$G45,J$6&lt;=EDATE($G45,MAX(1,N($E45))-1)),$F45,0))</f>
        <v/>
      </c>
      <c r="K45" s="21">
        <f>IF($G45="",0,IF(AND(K$6&gt;=$G45,K$6&lt;=EDATE($G45,MAX(1,N($E45))-1)),$F45,0))</f>
        <v/>
      </c>
      <c r="L45" s="21">
        <f>IF($G45="",0,IF(AND(L$6&gt;=$G45,L$6&lt;=EDATE($G45,MAX(1,N($E45))-1)),$F45,0))</f>
        <v/>
      </c>
      <c r="M45" s="21">
        <f>IF($G45="",0,IF(AND(M$6&gt;=$G45,M$6&lt;=EDATE($G45,MAX(1,N($E45))-1)),$F45,0))</f>
        <v/>
      </c>
      <c r="N45" s="21">
        <f>IF($G45="",0,IF(AND(N$6&gt;=$G45,N$6&lt;=EDATE($G45,MAX(1,N($E45))-1)),$F45,0))</f>
        <v/>
      </c>
      <c r="O45" s="21">
        <f>IF($G45="",0,IF(AND(O$6&gt;=$G45,O$6&lt;=EDATE($G45,MAX(1,N($E45))-1)),$F45,0))</f>
        <v/>
      </c>
      <c r="P45" s="21">
        <f>IF($G45="",0,IF(AND(P$6&gt;=$G45,P$6&lt;=EDATE($G45,MAX(1,N($E45))-1)),$F45,0))</f>
        <v/>
      </c>
      <c r="Q45" s="21">
        <f>IF($G45="",0,IF(AND(Q$6&gt;=$G45,Q$6&lt;=EDATE($G45,MAX(1,N($E45))-1)),$F45,0))</f>
        <v/>
      </c>
      <c r="R45" s="21">
        <f>IF($G45="",0,IF(AND(R$6&gt;=$G45,R$6&lt;=EDATE($G45,MAX(1,N($E45))-1)),$F45,0))</f>
        <v/>
      </c>
      <c r="S45" s="21">
        <f>IF($G45="",0,IF(AND(S$6&gt;=$G45,S$6&lt;=EDATE($G45,MAX(1,N($E45))-1)),$F45,0))</f>
        <v/>
      </c>
    </row>
    <row r="46">
      <c r="A46" s="14" t="n"/>
      <c r="D46" s="15" t="n"/>
      <c r="F46" s="15">
        <f>IF(D46="","",D46/MAX(1,N(E46)))</f>
        <v/>
      </c>
      <c r="G46" s="20">
        <f>IF(A46="","",EOMONTH(A46,IF(DAY(A46)&gt;=$B$1,1,0)+IF($B$2&lt;=$B$1,1,0)-1)+1)</f>
        <v/>
      </c>
      <c r="H46" s="21">
        <f>IF($G46="",0,IF(AND(H$6&gt;=$G46,H$6&lt;=EDATE($G46,MAX(1,N($E46))-1)),$F46,0))</f>
        <v/>
      </c>
      <c r="I46" s="21">
        <f>IF($G46="",0,IF(AND(I$6&gt;=$G46,I$6&lt;=EDATE($G46,MAX(1,N($E46))-1)),$F46,0))</f>
        <v/>
      </c>
      <c r="J46" s="21">
        <f>IF($G46="",0,IF(AND(J$6&gt;=$G46,J$6&lt;=EDATE($G46,MAX(1,N($E46))-1)),$F46,0))</f>
        <v/>
      </c>
      <c r="K46" s="21">
        <f>IF($G46="",0,IF(AND(K$6&gt;=$G46,K$6&lt;=EDATE($G46,MAX(1,N($E46))-1)),$F46,0))</f>
        <v/>
      </c>
      <c r="L46" s="21">
        <f>IF($G46="",0,IF(AND(L$6&gt;=$G46,L$6&lt;=EDATE($G46,MAX(1,N($E46))-1)),$F46,0))</f>
        <v/>
      </c>
      <c r="M46" s="21">
        <f>IF($G46="",0,IF(AND(M$6&gt;=$G46,M$6&lt;=EDATE($G46,MAX(1,N($E46))-1)),$F46,0))</f>
        <v/>
      </c>
      <c r="N46" s="21">
        <f>IF($G46="",0,IF(AND(N$6&gt;=$G46,N$6&lt;=EDATE($G46,MAX(1,N($E46))-1)),$F46,0))</f>
        <v/>
      </c>
      <c r="O46" s="21">
        <f>IF($G46="",0,IF(AND(O$6&gt;=$G46,O$6&lt;=EDATE($G46,MAX(1,N($E46))-1)),$F46,0))</f>
        <v/>
      </c>
      <c r="P46" s="21">
        <f>IF($G46="",0,IF(AND(P$6&gt;=$G46,P$6&lt;=EDATE($G46,MAX(1,N($E46))-1)),$F46,0))</f>
        <v/>
      </c>
      <c r="Q46" s="21">
        <f>IF($G46="",0,IF(AND(Q$6&gt;=$G46,Q$6&lt;=EDATE($G46,MAX(1,N($E46))-1)),$F46,0))</f>
        <v/>
      </c>
      <c r="R46" s="21">
        <f>IF($G46="",0,IF(AND(R$6&gt;=$G46,R$6&lt;=EDATE($G46,MAX(1,N($E46))-1)),$F46,0))</f>
        <v/>
      </c>
      <c r="S46" s="21">
        <f>IF($G46="",0,IF(AND(S$6&gt;=$G46,S$6&lt;=EDATE($G46,MAX(1,N($E46))-1)),$F46,0))</f>
        <v/>
      </c>
    </row>
    <row r="47">
      <c r="A47" s="14" t="n"/>
      <c r="D47" s="15" t="n"/>
      <c r="F47" s="15">
        <f>IF(D47="","",D47/MAX(1,N(E47)))</f>
        <v/>
      </c>
      <c r="G47" s="20">
        <f>IF(A47="","",EOMONTH(A47,IF(DAY(A47)&gt;=$B$1,1,0)+IF($B$2&lt;=$B$1,1,0)-1)+1)</f>
        <v/>
      </c>
      <c r="H47" s="21">
        <f>IF($G47="",0,IF(AND(H$6&gt;=$G47,H$6&lt;=EDATE($G47,MAX(1,N($E47))-1)),$F47,0))</f>
        <v/>
      </c>
      <c r="I47" s="21">
        <f>IF($G47="",0,IF(AND(I$6&gt;=$G47,I$6&lt;=EDATE($G47,MAX(1,N($E47))-1)),$F47,0))</f>
        <v/>
      </c>
      <c r="J47" s="21">
        <f>IF($G47="",0,IF(AND(J$6&gt;=$G47,J$6&lt;=EDATE($G47,MAX(1,N($E47))-1)),$F47,0))</f>
        <v/>
      </c>
      <c r="K47" s="21">
        <f>IF($G47="",0,IF(AND(K$6&gt;=$G47,K$6&lt;=EDATE($G47,MAX(1,N($E47))-1)),$F47,0))</f>
        <v/>
      </c>
      <c r="L47" s="21">
        <f>IF($G47="",0,IF(AND(L$6&gt;=$G47,L$6&lt;=EDATE($G47,MAX(1,N($E47))-1)),$F47,0))</f>
        <v/>
      </c>
      <c r="M47" s="21">
        <f>IF($G47="",0,IF(AND(M$6&gt;=$G47,M$6&lt;=EDATE($G47,MAX(1,N($E47))-1)),$F47,0))</f>
        <v/>
      </c>
      <c r="N47" s="21">
        <f>IF($G47="",0,IF(AND(N$6&gt;=$G47,N$6&lt;=EDATE($G47,MAX(1,N($E47))-1)),$F47,0))</f>
        <v/>
      </c>
      <c r="O47" s="21">
        <f>IF($G47="",0,IF(AND(O$6&gt;=$G47,O$6&lt;=EDATE($G47,MAX(1,N($E47))-1)),$F47,0))</f>
        <v/>
      </c>
      <c r="P47" s="21">
        <f>IF($G47="",0,IF(AND(P$6&gt;=$G47,P$6&lt;=EDATE($G47,MAX(1,N($E47))-1)),$F47,0))</f>
        <v/>
      </c>
      <c r="Q47" s="21">
        <f>IF($G47="",0,IF(AND(Q$6&gt;=$G47,Q$6&lt;=EDATE($G47,MAX(1,N($E47))-1)),$F47,0))</f>
        <v/>
      </c>
      <c r="R47" s="21">
        <f>IF($G47="",0,IF(AND(R$6&gt;=$G47,R$6&lt;=EDATE($G47,MAX(1,N($E47))-1)),$F47,0))</f>
        <v/>
      </c>
      <c r="S47" s="21">
        <f>IF($G47="",0,IF(AND(S$6&gt;=$G47,S$6&lt;=EDATE($G47,MAX(1,N($E47))-1)),$F47,0))</f>
        <v/>
      </c>
    </row>
    <row r="48">
      <c r="A48" s="14" t="n"/>
      <c r="D48" s="15" t="n"/>
      <c r="F48" s="15">
        <f>IF(D48="","",D48/MAX(1,N(E48)))</f>
        <v/>
      </c>
      <c r="G48" s="20">
        <f>IF(A48="","",EOMONTH(A48,IF(DAY(A48)&gt;=$B$1,1,0)+IF($B$2&lt;=$B$1,1,0)-1)+1)</f>
        <v/>
      </c>
      <c r="H48" s="21">
        <f>IF($G48="",0,IF(AND(H$6&gt;=$G48,H$6&lt;=EDATE($G48,MAX(1,N($E48))-1)),$F48,0))</f>
        <v/>
      </c>
      <c r="I48" s="21">
        <f>IF($G48="",0,IF(AND(I$6&gt;=$G48,I$6&lt;=EDATE($G48,MAX(1,N($E48))-1)),$F48,0))</f>
        <v/>
      </c>
      <c r="J48" s="21">
        <f>IF($G48="",0,IF(AND(J$6&gt;=$G48,J$6&lt;=EDATE($G48,MAX(1,N($E48))-1)),$F48,0))</f>
        <v/>
      </c>
      <c r="K48" s="21">
        <f>IF($G48="",0,IF(AND(K$6&gt;=$G48,K$6&lt;=EDATE($G48,MAX(1,N($E48))-1)),$F48,0))</f>
        <v/>
      </c>
      <c r="L48" s="21">
        <f>IF($G48="",0,IF(AND(L$6&gt;=$G48,L$6&lt;=EDATE($G48,MAX(1,N($E48))-1)),$F48,0))</f>
        <v/>
      </c>
      <c r="M48" s="21">
        <f>IF($G48="",0,IF(AND(M$6&gt;=$G48,M$6&lt;=EDATE($G48,MAX(1,N($E48))-1)),$F48,0))</f>
        <v/>
      </c>
      <c r="N48" s="21">
        <f>IF($G48="",0,IF(AND(N$6&gt;=$G48,N$6&lt;=EDATE($G48,MAX(1,N($E48))-1)),$F48,0))</f>
        <v/>
      </c>
      <c r="O48" s="21">
        <f>IF($G48="",0,IF(AND(O$6&gt;=$G48,O$6&lt;=EDATE($G48,MAX(1,N($E48))-1)),$F48,0))</f>
        <v/>
      </c>
      <c r="P48" s="21">
        <f>IF($G48="",0,IF(AND(P$6&gt;=$G48,P$6&lt;=EDATE($G48,MAX(1,N($E48))-1)),$F48,0))</f>
        <v/>
      </c>
      <c r="Q48" s="21">
        <f>IF($G48="",0,IF(AND(Q$6&gt;=$G48,Q$6&lt;=EDATE($G48,MAX(1,N($E48))-1)),$F48,0))</f>
        <v/>
      </c>
      <c r="R48" s="21">
        <f>IF($G48="",0,IF(AND(R$6&gt;=$G48,R$6&lt;=EDATE($G48,MAX(1,N($E48))-1)),$F48,0))</f>
        <v/>
      </c>
      <c r="S48" s="21">
        <f>IF($G48="",0,IF(AND(S$6&gt;=$G48,S$6&lt;=EDATE($G48,MAX(1,N($E48))-1)),$F48,0))</f>
        <v/>
      </c>
    </row>
    <row r="49">
      <c r="A49" s="14" t="n"/>
      <c r="D49" s="15" t="n"/>
      <c r="F49" s="15">
        <f>IF(D49="","",D49/MAX(1,N(E49)))</f>
        <v/>
      </c>
      <c r="G49" s="20">
        <f>IF(A49="","",EOMONTH(A49,IF(DAY(A49)&gt;=$B$1,1,0)+IF($B$2&lt;=$B$1,1,0)-1)+1)</f>
        <v/>
      </c>
      <c r="H49" s="21">
        <f>IF($G49="",0,IF(AND(H$6&gt;=$G49,H$6&lt;=EDATE($G49,MAX(1,N($E49))-1)),$F49,0))</f>
        <v/>
      </c>
      <c r="I49" s="21">
        <f>IF($G49="",0,IF(AND(I$6&gt;=$G49,I$6&lt;=EDATE($G49,MAX(1,N($E49))-1)),$F49,0))</f>
        <v/>
      </c>
      <c r="J49" s="21">
        <f>IF($G49="",0,IF(AND(J$6&gt;=$G49,J$6&lt;=EDATE($G49,MAX(1,N($E49))-1)),$F49,0))</f>
        <v/>
      </c>
      <c r="K49" s="21">
        <f>IF($G49="",0,IF(AND(K$6&gt;=$G49,K$6&lt;=EDATE($G49,MAX(1,N($E49))-1)),$F49,0))</f>
        <v/>
      </c>
      <c r="L49" s="21">
        <f>IF($G49="",0,IF(AND(L$6&gt;=$G49,L$6&lt;=EDATE($G49,MAX(1,N($E49))-1)),$F49,0))</f>
        <v/>
      </c>
      <c r="M49" s="21">
        <f>IF($G49="",0,IF(AND(M$6&gt;=$G49,M$6&lt;=EDATE($G49,MAX(1,N($E49))-1)),$F49,0))</f>
        <v/>
      </c>
      <c r="N49" s="21">
        <f>IF($G49="",0,IF(AND(N$6&gt;=$G49,N$6&lt;=EDATE($G49,MAX(1,N($E49))-1)),$F49,0))</f>
        <v/>
      </c>
      <c r="O49" s="21">
        <f>IF($G49="",0,IF(AND(O$6&gt;=$G49,O$6&lt;=EDATE($G49,MAX(1,N($E49))-1)),$F49,0))</f>
        <v/>
      </c>
      <c r="P49" s="21">
        <f>IF($G49="",0,IF(AND(P$6&gt;=$G49,P$6&lt;=EDATE($G49,MAX(1,N($E49))-1)),$F49,0))</f>
        <v/>
      </c>
      <c r="Q49" s="21">
        <f>IF($G49="",0,IF(AND(Q$6&gt;=$G49,Q$6&lt;=EDATE($G49,MAX(1,N($E49))-1)),$F49,0))</f>
        <v/>
      </c>
      <c r="R49" s="21">
        <f>IF($G49="",0,IF(AND(R$6&gt;=$G49,R$6&lt;=EDATE($G49,MAX(1,N($E49))-1)),$F49,0))</f>
        <v/>
      </c>
      <c r="S49" s="21">
        <f>IF($G49="",0,IF(AND(S$6&gt;=$G49,S$6&lt;=EDATE($G49,MAX(1,N($E49))-1)),$F49,0))</f>
        <v/>
      </c>
    </row>
    <row r="50">
      <c r="A50" s="14" t="n"/>
      <c r="D50" s="15" t="n"/>
      <c r="F50" s="15">
        <f>IF(D50="","",D50/MAX(1,N(E50)))</f>
        <v/>
      </c>
      <c r="G50" s="20">
        <f>IF(A50="","",EOMONTH(A50,IF(DAY(A50)&gt;=$B$1,1,0)+IF($B$2&lt;=$B$1,1,0)-1)+1)</f>
        <v/>
      </c>
      <c r="H50" s="21">
        <f>IF($G50="",0,IF(AND(H$6&gt;=$G50,H$6&lt;=EDATE($G50,MAX(1,N($E50))-1)),$F50,0))</f>
        <v/>
      </c>
      <c r="I50" s="21">
        <f>IF($G50="",0,IF(AND(I$6&gt;=$G50,I$6&lt;=EDATE($G50,MAX(1,N($E50))-1)),$F50,0))</f>
        <v/>
      </c>
      <c r="J50" s="21">
        <f>IF($G50="",0,IF(AND(J$6&gt;=$G50,J$6&lt;=EDATE($G50,MAX(1,N($E50))-1)),$F50,0))</f>
        <v/>
      </c>
      <c r="K50" s="21">
        <f>IF($G50="",0,IF(AND(K$6&gt;=$G50,K$6&lt;=EDATE($G50,MAX(1,N($E50))-1)),$F50,0))</f>
        <v/>
      </c>
      <c r="L50" s="21">
        <f>IF($G50="",0,IF(AND(L$6&gt;=$G50,L$6&lt;=EDATE($G50,MAX(1,N($E50))-1)),$F50,0))</f>
        <v/>
      </c>
      <c r="M50" s="21">
        <f>IF($G50="",0,IF(AND(M$6&gt;=$G50,M$6&lt;=EDATE($G50,MAX(1,N($E50))-1)),$F50,0))</f>
        <v/>
      </c>
      <c r="N50" s="21">
        <f>IF($G50="",0,IF(AND(N$6&gt;=$G50,N$6&lt;=EDATE($G50,MAX(1,N($E50))-1)),$F50,0))</f>
        <v/>
      </c>
      <c r="O50" s="21">
        <f>IF($G50="",0,IF(AND(O$6&gt;=$G50,O$6&lt;=EDATE($G50,MAX(1,N($E50))-1)),$F50,0))</f>
        <v/>
      </c>
      <c r="P50" s="21">
        <f>IF($G50="",0,IF(AND(P$6&gt;=$G50,P$6&lt;=EDATE($G50,MAX(1,N($E50))-1)),$F50,0))</f>
        <v/>
      </c>
      <c r="Q50" s="21">
        <f>IF($G50="",0,IF(AND(Q$6&gt;=$G50,Q$6&lt;=EDATE($G50,MAX(1,N($E50))-1)),$F50,0))</f>
        <v/>
      </c>
      <c r="R50" s="21">
        <f>IF($G50="",0,IF(AND(R$6&gt;=$G50,R$6&lt;=EDATE($G50,MAX(1,N($E50))-1)),$F50,0))</f>
        <v/>
      </c>
      <c r="S50" s="21">
        <f>IF($G50="",0,IF(AND(S$6&gt;=$G50,S$6&lt;=EDATE($G50,MAX(1,N($E50))-1)),$F50,0))</f>
        <v/>
      </c>
    </row>
    <row r="51">
      <c r="A51" s="14" t="n"/>
      <c r="D51" s="15" t="n"/>
      <c r="F51" s="15">
        <f>IF(D51="","",D51/MAX(1,N(E51)))</f>
        <v/>
      </c>
      <c r="G51" s="20">
        <f>IF(A51="","",EOMONTH(A51,IF(DAY(A51)&gt;=$B$1,1,0)+IF($B$2&lt;=$B$1,1,0)-1)+1)</f>
        <v/>
      </c>
      <c r="H51" s="21">
        <f>IF($G51="",0,IF(AND(H$6&gt;=$G51,H$6&lt;=EDATE($G51,MAX(1,N($E51))-1)),$F51,0))</f>
        <v/>
      </c>
      <c r="I51" s="21">
        <f>IF($G51="",0,IF(AND(I$6&gt;=$G51,I$6&lt;=EDATE($G51,MAX(1,N($E51))-1)),$F51,0))</f>
        <v/>
      </c>
      <c r="J51" s="21">
        <f>IF($G51="",0,IF(AND(J$6&gt;=$G51,J$6&lt;=EDATE($G51,MAX(1,N($E51))-1)),$F51,0))</f>
        <v/>
      </c>
      <c r="K51" s="21">
        <f>IF($G51="",0,IF(AND(K$6&gt;=$G51,K$6&lt;=EDATE($G51,MAX(1,N($E51))-1)),$F51,0))</f>
        <v/>
      </c>
      <c r="L51" s="21">
        <f>IF($G51="",0,IF(AND(L$6&gt;=$G51,L$6&lt;=EDATE($G51,MAX(1,N($E51))-1)),$F51,0))</f>
        <v/>
      </c>
      <c r="M51" s="21">
        <f>IF($G51="",0,IF(AND(M$6&gt;=$G51,M$6&lt;=EDATE($G51,MAX(1,N($E51))-1)),$F51,0))</f>
        <v/>
      </c>
      <c r="N51" s="21">
        <f>IF($G51="",0,IF(AND(N$6&gt;=$G51,N$6&lt;=EDATE($G51,MAX(1,N($E51))-1)),$F51,0))</f>
        <v/>
      </c>
      <c r="O51" s="21">
        <f>IF($G51="",0,IF(AND(O$6&gt;=$G51,O$6&lt;=EDATE($G51,MAX(1,N($E51))-1)),$F51,0))</f>
        <v/>
      </c>
      <c r="P51" s="21">
        <f>IF($G51="",0,IF(AND(P$6&gt;=$G51,P$6&lt;=EDATE($G51,MAX(1,N($E51))-1)),$F51,0))</f>
        <v/>
      </c>
      <c r="Q51" s="21">
        <f>IF($G51="",0,IF(AND(Q$6&gt;=$G51,Q$6&lt;=EDATE($G51,MAX(1,N($E51))-1)),$F51,0))</f>
        <v/>
      </c>
      <c r="R51" s="21">
        <f>IF($G51="",0,IF(AND(R$6&gt;=$G51,R$6&lt;=EDATE($G51,MAX(1,N($E51))-1)),$F51,0))</f>
        <v/>
      </c>
      <c r="S51" s="21">
        <f>IF($G51="",0,IF(AND(S$6&gt;=$G51,S$6&lt;=EDATE($G51,MAX(1,N($E51))-1)),$F51,0))</f>
        <v/>
      </c>
    </row>
    <row r="52">
      <c r="A52" s="14" t="n"/>
      <c r="D52" s="15" t="n"/>
      <c r="F52" s="15">
        <f>IF(D52="","",D52/MAX(1,N(E52)))</f>
        <v/>
      </c>
      <c r="G52" s="20">
        <f>IF(A52="","",EOMONTH(A52,IF(DAY(A52)&gt;=$B$1,1,0)+IF($B$2&lt;=$B$1,1,0)-1)+1)</f>
        <v/>
      </c>
      <c r="H52" s="21">
        <f>IF($G52="",0,IF(AND(H$6&gt;=$G52,H$6&lt;=EDATE($G52,MAX(1,N($E52))-1)),$F52,0))</f>
        <v/>
      </c>
      <c r="I52" s="21">
        <f>IF($G52="",0,IF(AND(I$6&gt;=$G52,I$6&lt;=EDATE($G52,MAX(1,N($E52))-1)),$F52,0))</f>
        <v/>
      </c>
      <c r="J52" s="21">
        <f>IF($G52="",0,IF(AND(J$6&gt;=$G52,J$6&lt;=EDATE($G52,MAX(1,N($E52))-1)),$F52,0))</f>
        <v/>
      </c>
      <c r="K52" s="21">
        <f>IF($G52="",0,IF(AND(K$6&gt;=$G52,K$6&lt;=EDATE($G52,MAX(1,N($E52))-1)),$F52,0))</f>
        <v/>
      </c>
      <c r="L52" s="21">
        <f>IF($G52="",0,IF(AND(L$6&gt;=$G52,L$6&lt;=EDATE($G52,MAX(1,N($E52))-1)),$F52,0))</f>
        <v/>
      </c>
      <c r="M52" s="21">
        <f>IF($G52="",0,IF(AND(M$6&gt;=$G52,M$6&lt;=EDATE($G52,MAX(1,N($E52))-1)),$F52,0))</f>
        <v/>
      </c>
      <c r="N52" s="21">
        <f>IF($G52="",0,IF(AND(N$6&gt;=$G52,N$6&lt;=EDATE($G52,MAX(1,N($E52))-1)),$F52,0))</f>
        <v/>
      </c>
      <c r="O52" s="21">
        <f>IF($G52="",0,IF(AND(O$6&gt;=$G52,O$6&lt;=EDATE($G52,MAX(1,N($E52))-1)),$F52,0))</f>
        <v/>
      </c>
      <c r="P52" s="21">
        <f>IF($G52="",0,IF(AND(P$6&gt;=$G52,P$6&lt;=EDATE($G52,MAX(1,N($E52))-1)),$F52,0))</f>
        <v/>
      </c>
      <c r="Q52" s="21">
        <f>IF($G52="",0,IF(AND(Q$6&gt;=$G52,Q$6&lt;=EDATE($G52,MAX(1,N($E52))-1)),$F52,0))</f>
        <v/>
      </c>
      <c r="R52" s="21">
        <f>IF($G52="",0,IF(AND(R$6&gt;=$G52,R$6&lt;=EDATE($G52,MAX(1,N($E52))-1)),$F52,0))</f>
        <v/>
      </c>
      <c r="S52" s="21">
        <f>IF($G52="",0,IF(AND(S$6&gt;=$G52,S$6&lt;=EDATE($G52,MAX(1,N($E52))-1)),$F52,0))</f>
        <v/>
      </c>
    </row>
    <row r="53">
      <c r="A53" s="14" t="n"/>
      <c r="D53" s="15" t="n"/>
      <c r="F53" s="15">
        <f>IF(D53="","",D53/MAX(1,N(E53)))</f>
        <v/>
      </c>
      <c r="G53" s="20">
        <f>IF(A53="","",EOMONTH(A53,IF(DAY(A53)&gt;=$B$1,1,0)+IF($B$2&lt;=$B$1,1,0)-1)+1)</f>
        <v/>
      </c>
      <c r="H53" s="21">
        <f>IF($G53="",0,IF(AND(H$6&gt;=$G53,H$6&lt;=EDATE($G53,MAX(1,N($E53))-1)),$F53,0))</f>
        <v/>
      </c>
      <c r="I53" s="21">
        <f>IF($G53="",0,IF(AND(I$6&gt;=$G53,I$6&lt;=EDATE($G53,MAX(1,N($E53))-1)),$F53,0))</f>
        <v/>
      </c>
      <c r="J53" s="21">
        <f>IF($G53="",0,IF(AND(J$6&gt;=$G53,J$6&lt;=EDATE($G53,MAX(1,N($E53))-1)),$F53,0))</f>
        <v/>
      </c>
      <c r="K53" s="21">
        <f>IF($G53="",0,IF(AND(K$6&gt;=$G53,K$6&lt;=EDATE($G53,MAX(1,N($E53))-1)),$F53,0))</f>
        <v/>
      </c>
      <c r="L53" s="21">
        <f>IF($G53="",0,IF(AND(L$6&gt;=$G53,L$6&lt;=EDATE($G53,MAX(1,N($E53))-1)),$F53,0))</f>
        <v/>
      </c>
      <c r="M53" s="21">
        <f>IF($G53="",0,IF(AND(M$6&gt;=$G53,M$6&lt;=EDATE($G53,MAX(1,N($E53))-1)),$F53,0))</f>
        <v/>
      </c>
      <c r="N53" s="21">
        <f>IF($G53="",0,IF(AND(N$6&gt;=$G53,N$6&lt;=EDATE($G53,MAX(1,N($E53))-1)),$F53,0))</f>
        <v/>
      </c>
      <c r="O53" s="21">
        <f>IF($G53="",0,IF(AND(O$6&gt;=$G53,O$6&lt;=EDATE($G53,MAX(1,N($E53))-1)),$F53,0))</f>
        <v/>
      </c>
      <c r="P53" s="21">
        <f>IF($G53="",0,IF(AND(P$6&gt;=$G53,P$6&lt;=EDATE($G53,MAX(1,N($E53))-1)),$F53,0))</f>
        <v/>
      </c>
      <c r="Q53" s="21">
        <f>IF($G53="",0,IF(AND(Q$6&gt;=$G53,Q$6&lt;=EDATE($G53,MAX(1,N($E53))-1)),$F53,0))</f>
        <v/>
      </c>
      <c r="R53" s="21">
        <f>IF($G53="",0,IF(AND(R$6&gt;=$G53,R$6&lt;=EDATE($G53,MAX(1,N($E53))-1)),$F53,0))</f>
        <v/>
      </c>
      <c r="S53" s="21">
        <f>IF($G53="",0,IF(AND(S$6&gt;=$G53,S$6&lt;=EDATE($G53,MAX(1,N($E53))-1)),$F53,0))</f>
        <v/>
      </c>
    </row>
    <row r="54">
      <c r="A54" s="14" t="n"/>
      <c r="D54" s="15" t="n"/>
      <c r="F54" s="15">
        <f>IF(D54="","",D54/MAX(1,N(E54)))</f>
        <v/>
      </c>
      <c r="G54" s="20">
        <f>IF(A54="","",EOMONTH(A54,IF(DAY(A54)&gt;=$B$1,1,0)+IF($B$2&lt;=$B$1,1,0)-1)+1)</f>
        <v/>
      </c>
      <c r="H54" s="21">
        <f>IF($G54="",0,IF(AND(H$6&gt;=$G54,H$6&lt;=EDATE($G54,MAX(1,N($E54))-1)),$F54,0))</f>
        <v/>
      </c>
      <c r="I54" s="21">
        <f>IF($G54="",0,IF(AND(I$6&gt;=$G54,I$6&lt;=EDATE($G54,MAX(1,N($E54))-1)),$F54,0))</f>
        <v/>
      </c>
      <c r="J54" s="21">
        <f>IF($G54="",0,IF(AND(J$6&gt;=$G54,J$6&lt;=EDATE($G54,MAX(1,N($E54))-1)),$F54,0))</f>
        <v/>
      </c>
      <c r="K54" s="21">
        <f>IF($G54="",0,IF(AND(K$6&gt;=$G54,K$6&lt;=EDATE($G54,MAX(1,N($E54))-1)),$F54,0))</f>
        <v/>
      </c>
      <c r="L54" s="21">
        <f>IF($G54="",0,IF(AND(L$6&gt;=$G54,L$6&lt;=EDATE($G54,MAX(1,N($E54))-1)),$F54,0))</f>
        <v/>
      </c>
      <c r="M54" s="21">
        <f>IF($G54="",0,IF(AND(M$6&gt;=$G54,M$6&lt;=EDATE($G54,MAX(1,N($E54))-1)),$F54,0))</f>
        <v/>
      </c>
      <c r="N54" s="21">
        <f>IF($G54="",0,IF(AND(N$6&gt;=$G54,N$6&lt;=EDATE($G54,MAX(1,N($E54))-1)),$F54,0))</f>
        <v/>
      </c>
      <c r="O54" s="21">
        <f>IF($G54="",0,IF(AND(O$6&gt;=$G54,O$6&lt;=EDATE($G54,MAX(1,N($E54))-1)),$F54,0))</f>
        <v/>
      </c>
      <c r="P54" s="21">
        <f>IF($G54="",0,IF(AND(P$6&gt;=$G54,P$6&lt;=EDATE($G54,MAX(1,N($E54))-1)),$F54,0))</f>
        <v/>
      </c>
      <c r="Q54" s="21">
        <f>IF($G54="",0,IF(AND(Q$6&gt;=$G54,Q$6&lt;=EDATE($G54,MAX(1,N($E54))-1)),$F54,0))</f>
        <v/>
      </c>
      <c r="R54" s="21">
        <f>IF($G54="",0,IF(AND(R$6&gt;=$G54,R$6&lt;=EDATE($G54,MAX(1,N($E54))-1)),$F54,0))</f>
        <v/>
      </c>
      <c r="S54" s="21">
        <f>IF($G54="",0,IF(AND(S$6&gt;=$G54,S$6&lt;=EDATE($G54,MAX(1,N($E54))-1)),$F54,0))</f>
        <v/>
      </c>
    </row>
    <row r="55">
      <c r="A55" s="14" t="n"/>
      <c r="D55" s="15" t="n"/>
      <c r="F55" s="15">
        <f>IF(D55="","",D55/MAX(1,N(E55)))</f>
        <v/>
      </c>
      <c r="G55" s="20">
        <f>IF(A55="","",EOMONTH(A55,IF(DAY(A55)&gt;=$B$1,1,0)+IF($B$2&lt;=$B$1,1,0)-1)+1)</f>
        <v/>
      </c>
      <c r="H55" s="21">
        <f>IF($G55="",0,IF(AND(H$6&gt;=$G55,H$6&lt;=EDATE($G55,MAX(1,N($E55))-1)),$F55,0))</f>
        <v/>
      </c>
      <c r="I55" s="21">
        <f>IF($G55="",0,IF(AND(I$6&gt;=$G55,I$6&lt;=EDATE($G55,MAX(1,N($E55))-1)),$F55,0))</f>
        <v/>
      </c>
      <c r="J55" s="21">
        <f>IF($G55="",0,IF(AND(J$6&gt;=$G55,J$6&lt;=EDATE($G55,MAX(1,N($E55))-1)),$F55,0))</f>
        <v/>
      </c>
      <c r="K55" s="21">
        <f>IF($G55="",0,IF(AND(K$6&gt;=$G55,K$6&lt;=EDATE($G55,MAX(1,N($E55))-1)),$F55,0))</f>
        <v/>
      </c>
      <c r="L55" s="21">
        <f>IF($G55="",0,IF(AND(L$6&gt;=$G55,L$6&lt;=EDATE($G55,MAX(1,N($E55))-1)),$F55,0))</f>
        <v/>
      </c>
      <c r="M55" s="21">
        <f>IF($G55="",0,IF(AND(M$6&gt;=$G55,M$6&lt;=EDATE($G55,MAX(1,N($E55))-1)),$F55,0))</f>
        <v/>
      </c>
      <c r="N55" s="21">
        <f>IF($G55="",0,IF(AND(N$6&gt;=$G55,N$6&lt;=EDATE($G55,MAX(1,N($E55))-1)),$F55,0))</f>
        <v/>
      </c>
      <c r="O55" s="21">
        <f>IF($G55="",0,IF(AND(O$6&gt;=$G55,O$6&lt;=EDATE($G55,MAX(1,N($E55))-1)),$F55,0))</f>
        <v/>
      </c>
      <c r="P55" s="21">
        <f>IF($G55="",0,IF(AND(P$6&gt;=$G55,P$6&lt;=EDATE($G55,MAX(1,N($E55))-1)),$F55,0))</f>
        <v/>
      </c>
      <c r="Q55" s="21">
        <f>IF($G55="",0,IF(AND(Q$6&gt;=$G55,Q$6&lt;=EDATE($G55,MAX(1,N($E55))-1)),$F55,0))</f>
        <v/>
      </c>
      <c r="R55" s="21">
        <f>IF($G55="",0,IF(AND(R$6&gt;=$G55,R$6&lt;=EDATE($G55,MAX(1,N($E55))-1)),$F55,0))</f>
        <v/>
      </c>
      <c r="S55" s="21">
        <f>IF($G55="",0,IF(AND(S$6&gt;=$G55,S$6&lt;=EDATE($G55,MAX(1,N($E55))-1)),$F55,0))</f>
        <v/>
      </c>
    </row>
    <row r="56">
      <c r="A56" s="14" t="n"/>
      <c r="D56" s="15" t="n"/>
      <c r="F56" s="15">
        <f>IF(D56="","",D56/MAX(1,N(E56)))</f>
        <v/>
      </c>
      <c r="G56" s="20">
        <f>IF(A56="","",EOMONTH(A56,IF(DAY(A56)&gt;=$B$1,1,0)+IF($B$2&lt;=$B$1,1,0)-1)+1)</f>
        <v/>
      </c>
      <c r="H56" s="21">
        <f>IF($G56="",0,IF(AND(H$6&gt;=$G56,H$6&lt;=EDATE($G56,MAX(1,N($E56))-1)),$F56,0))</f>
        <v/>
      </c>
      <c r="I56" s="21">
        <f>IF($G56="",0,IF(AND(I$6&gt;=$G56,I$6&lt;=EDATE($G56,MAX(1,N($E56))-1)),$F56,0))</f>
        <v/>
      </c>
      <c r="J56" s="21">
        <f>IF($G56="",0,IF(AND(J$6&gt;=$G56,J$6&lt;=EDATE($G56,MAX(1,N($E56))-1)),$F56,0))</f>
        <v/>
      </c>
      <c r="K56" s="21">
        <f>IF($G56="",0,IF(AND(K$6&gt;=$G56,K$6&lt;=EDATE($G56,MAX(1,N($E56))-1)),$F56,0))</f>
        <v/>
      </c>
      <c r="L56" s="21">
        <f>IF($G56="",0,IF(AND(L$6&gt;=$G56,L$6&lt;=EDATE($G56,MAX(1,N($E56))-1)),$F56,0))</f>
        <v/>
      </c>
      <c r="M56" s="21">
        <f>IF($G56="",0,IF(AND(M$6&gt;=$G56,M$6&lt;=EDATE($G56,MAX(1,N($E56))-1)),$F56,0))</f>
        <v/>
      </c>
      <c r="N56" s="21">
        <f>IF($G56="",0,IF(AND(N$6&gt;=$G56,N$6&lt;=EDATE($G56,MAX(1,N($E56))-1)),$F56,0))</f>
        <v/>
      </c>
      <c r="O56" s="21">
        <f>IF($G56="",0,IF(AND(O$6&gt;=$G56,O$6&lt;=EDATE($G56,MAX(1,N($E56))-1)),$F56,0))</f>
        <v/>
      </c>
      <c r="P56" s="21">
        <f>IF($G56="",0,IF(AND(P$6&gt;=$G56,P$6&lt;=EDATE($G56,MAX(1,N($E56))-1)),$F56,0))</f>
        <v/>
      </c>
      <c r="Q56" s="21">
        <f>IF($G56="",0,IF(AND(Q$6&gt;=$G56,Q$6&lt;=EDATE($G56,MAX(1,N($E56))-1)),$F56,0))</f>
        <v/>
      </c>
      <c r="R56" s="21">
        <f>IF($G56="",0,IF(AND(R$6&gt;=$G56,R$6&lt;=EDATE($G56,MAX(1,N($E56))-1)),$F56,0))</f>
        <v/>
      </c>
      <c r="S56" s="21">
        <f>IF($G56="",0,IF(AND(S$6&gt;=$G56,S$6&lt;=EDATE($G56,MAX(1,N($E56))-1)),$F56,0))</f>
        <v/>
      </c>
    </row>
    <row r="57">
      <c r="A57" s="14" t="n"/>
      <c r="D57" s="15" t="n"/>
      <c r="F57" s="15">
        <f>IF(D57="","",D57/MAX(1,N(E57)))</f>
        <v/>
      </c>
      <c r="G57" s="20">
        <f>IF(A57="","",EOMONTH(A57,IF(DAY(A57)&gt;=$B$1,1,0)+IF($B$2&lt;=$B$1,1,0)-1)+1)</f>
        <v/>
      </c>
      <c r="H57" s="21">
        <f>IF($G57="",0,IF(AND(H$6&gt;=$G57,H$6&lt;=EDATE($G57,MAX(1,N($E57))-1)),$F57,0))</f>
        <v/>
      </c>
      <c r="I57" s="21">
        <f>IF($G57="",0,IF(AND(I$6&gt;=$G57,I$6&lt;=EDATE($G57,MAX(1,N($E57))-1)),$F57,0))</f>
        <v/>
      </c>
      <c r="J57" s="21">
        <f>IF($G57="",0,IF(AND(J$6&gt;=$G57,J$6&lt;=EDATE($G57,MAX(1,N($E57))-1)),$F57,0))</f>
        <v/>
      </c>
      <c r="K57" s="21">
        <f>IF($G57="",0,IF(AND(K$6&gt;=$G57,K$6&lt;=EDATE($G57,MAX(1,N($E57))-1)),$F57,0))</f>
        <v/>
      </c>
      <c r="L57" s="21">
        <f>IF($G57="",0,IF(AND(L$6&gt;=$G57,L$6&lt;=EDATE($G57,MAX(1,N($E57))-1)),$F57,0))</f>
        <v/>
      </c>
      <c r="M57" s="21">
        <f>IF($G57="",0,IF(AND(M$6&gt;=$G57,M$6&lt;=EDATE($G57,MAX(1,N($E57))-1)),$F57,0))</f>
        <v/>
      </c>
      <c r="N57" s="21">
        <f>IF($G57="",0,IF(AND(N$6&gt;=$G57,N$6&lt;=EDATE($G57,MAX(1,N($E57))-1)),$F57,0))</f>
        <v/>
      </c>
      <c r="O57" s="21">
        <f>IF($G57="",0,IF(AND(O$6&gt;=$G57,O$6&lt;=EDATE($G57,MAX(1,N($E57))-1)),$F57,0))</f>
        <v/>
      </c>
      <c r="P57" s="21">
        <f>IF($G57="",0,IF(AND(P$6&gt;=$G57,P$6&lt;=EDATE($G57,MAX(1,N($E57))-1)),$F57,0))</f>
        <v/>
      </c>
      <c r="Q57" s="21">
        <f>IF($G57="",0,IF(AND(Q$6&gt;=$G57,Q$6&lt;=EDATE($G57,MAX(1,N($E57))-1)),$F57,0))</f>
        <v/>
      </c>
      <c r="R57" s="21">
        <f>IF($G57="",0,IF(AND(R$6&gt;=$G57,R$6&lt;=EDATE($G57,MAX(1,N($E57))-1)),$F57,0))</f>
        <v/>
      </c>
      <c r="S57" s="21">
        <f>IF($G57="",0,IF(AND(S$6&gt;=$G57,S$6&lt;=EDATE($G57,MAX(1,N($E57))-1)),$F57,0))</f>
        <v/>
      </c>
    </row>
    <row r="58">
      <c r="A58" s="14" t="n"/>
      <c r="D58" s="15" t="n"/>
      <c r="F58" s="15">
        <f>IF(D58="","",D58/MAX(1,N(E58)))</f>
        <v/>
      </c>
      <c r="G58" s="20">
        <f>IF(A58="","",EOMONTH(A58,IF(DAY(A58)&gt;=$B$1,1,0)+IF($B$2&lt;=$B$1,1,0)-1)+1)</f>
        <v/>
      </c>
      <c r="H58" s="21">
        <f>IF($G58="",0,IF(AND(H$6&gt;=$G58,H$6&lt;=EDATE($G58,MAX(1,N($E58))-1)),$F58,0))</f>
        <v/>
      </c>
      <c r="I58" s="21">
        <f>IF($G58="",0,IF(AND(I$6&gt;=$G58,I$6&lt;=EDATE($G58,MAX(1,N($E58))-1)),$F58,0))</f>
        <v/>
      </c>
      <c r="J58" s="21">
        <f>IF($G58="",0,IF(AND(J$6&gt;=$G58,J$6&lt;=EDATE($G58,MAX(1,N($E58))-1)),$F58,0))</f>
        <v/>
      </c>
      <c r="K58" s="21">
        <f>IF($G58="",0,IF(AND(K$6&gt;=$G58,K$6&lt;=EDATE($G58,MAX(1,N($E58))-1)),$F58,0))</f>
        <v/>
      </c>
      <c r="L58" s="21">
        <f>IF($G58="",0,IF(AND(L$6&gt;=$G58,L$6&lt;=EDATE($G58,MAX(1,N($E58))-1)),$F58,0))</f>
        <v/>
      </c>
      <c r="M58" s="21">
        <f>IF($G58="",0,IF(AND(M$6&gt;=$G58,M$6&lt;=EDATE($G58,MAX(1,N($E58))-1)),$F58,0))</f>
        <v/>
      </c>
      <c r="N58" s="21">
        <f>IF($G58="",0,IF(AND(N$6&gt;=$G58,N$6&lt;=EDATE($G58,MAX(1,N($E58))-1)),$F58,0))</f>
        <v/>
      </c>
      <c r="O58" s="21">
        <f>IF($G58="",0,IF(AND(O$6&gt;=$G58,O$6&lt;=EDATE($G58,MAX(1,N($E58))-1)),$F58,0))</f>
        <v/>
      </c>
      <c r="P58" s="21">
        <f>IF($G58="",0,IF(AND(P$6&gt;=$G58,P$6&lt;=EDATE($G58,MAX(1,N($E58))-1)),$F58,0))</f>
        <v/>
      </c>
      <c r="Q58" s="21">
        <f>IF($G58="",0,IF(AND(Q$6&gt;=$G58,Q$6&lt;=EDATE($G58,MAX(1,N($E58))-1)),$F58,0))</f>
        <v/>
      </c>
      <c r="R58" s="21">
        <f>IF($G58="",0,IF(AND(R$6&gt;=$G58,R$6&lt;=EDATE($G58,MAX(1,N($E58))-1)),$F58,0))</f>
        <v/>
      </c>
      <c r="S58" s="21">
        <f>IF($G58="",0,IF(AND(S$6&gt;=$G58,S$6&lt;=EDATE($G58,MAX(1,N($E58))-1)),$F58,0))</f>
        <v/>
      </c>
    </row>
    <row r="59">
      <c r="A59" s="14" t="n"/>
      <c r="D59" s="15" t="n"/>
      <c r="F59" s="15">
        <f>IF(D59="","",D59/MAX(1,N(E59)))</f>
        <v/>
      </c>
      <c r="G59" s="20">
        <f>IF(A59="","",EOMONTH(A59,IF(DAY(A59)&gt;=$B$1,1,0)+IF($B$2&lt;=$B$1,1,0)-1)+1)</f>
        <v/>
      </c>
      <c r="H59" s="21">
        <f>IF($G59="",0,IF(AND(H$6&gt;=$G59,H$6&lt;=EDATE($G59,MAX(1,N($E59))-1)),$F59,0))</f>
        <v/>
      </c>
      <c r="I59" s="21">
        <f>IF($G59="",0,IF(AND(I$6&gt;=$G59,I$6&lt;=EDATE($G59,MAX(1,N($E59))-1)),$F59,0))</f>
        <v/>
      </c>
      <c r="J59" s="21">
        <f>IF($G59="",0,IF(AND(J$6&gt;=$G59,J$6&lt;=EDATE($G59,MAX(1,N($E59))-1)),$F59,0))</f>
        <v/>
      </c>
      <c r="K59" s="21">
        <f>IF($G59="",0,IF(AND(K$6&gt;=$G59,K$6&lt;=EDATE($G59,MAX(1,N($E59))-1)),$F59,0))</f>
        <v/>
      </c>
      <c r="L59" s="21">
        <f>IF($G59="",0,IF(AND(L$6&gt;=$G59,L$6&lt;=EDATE($G59,MAX(1,N($E59))-1)),$F59,0))</f>
        <v/>
      </c>
      <c r="M59" s="21">
        <f>IF($G59="",0,IF(AND(M$6&gt;=$G59,M$6&lt;=EDATE($G59,MAX(1,N($E59))-1)),$F59,0))</f>
        <v/>
      </c>
      <c r="N59" s="21">
        <f>IF($G59="",0,IF(AND(N$6&gt;=$G59,N$6&lt;=EDATE($G59,MAX(1,N($E59))-1)),$F59,0))</f>
        <v/>
      </c>
      <c r="O59" s="21">
        <f>IF($G59="",0,IF(AND(O$6&gt;=$G59,O$6&lt;=EDATE($G59,MAX(1,N($E59))-1)),$F59,0))</f>
        <v/>
      </c>
      <c r="P59" s="21">
        <f>IF($G59="",0,IF(AND(P$6&gt;=$G59,P$6&lt;=EDATE($G59,MAX(1,N($E59))-1)),$F59,0))</f>
        <v/>
      </c>
      <c r="Q59" s="21">
        <f>IF($G59="",0,IF(AND(Q$6&gt;=$G59,Q$6&lt;=EDATE($G59,MAX(1,N($E59))-1)),$F59,0))</f>
        <v/>
      </c>
      <c r="R59" s="21">
        <f>IF($G59="",0,IF(AND(R$6&gt;=$G59,R$6&lt;=EDATE($G59,MAX(1,N($E59))-1)),$F59,0))</f>
        <v/>
      </c>
      <c r="S59" s="21">
        <f>IF($G59="",0,IF(AND(S$6&gt;=$G59,S$6&lt;=EDATE($G59,MAX(1,N($E59))-1)),$F59,0))</f>
        <v/>
      </c>
    </row>
    <row r="60">
      <c r="A60" s="14" t="n"/>
      <c r="D60" s="15" t="n"/>
      <c r="F60" s="15">
        <f>IF(D60="","",D60/MAX(1,N(E60)))</f>
        <v/>
      </c>
      <c r="G60" s="20">
        <f>IF(A60="","",EOMONTH(A60,IF(DAY(A60)&gt;=$B$1,1,0)+IF($B$2&lt;=$B$1,1,0)-1)+1)</f>
        <v/>
      </c>
      <c r="H60" s="21">
        <f>IF($G60="",0,IF(AND(H$6&gt;=$G60,H$6&lt;=EDATE($G60,MAX(1,N($E60))-1)),$F60,0))</f>
        <v/>
      </c>
      <c r="I60" s="21">
        <f>IF($G60="",0,IF(AND(I$6&gt;=$G60,I$6&lt;=EDATE($G60,MAX(1,N($E60))-1)),$F60,0))</f>
        <v/>
      </c>
      <c r="J60" s="21">
        <f>IF($G60="",0,IF(AND(J$6&gt;=$G60,J$6&lt;=EDATE($G60,MAX(1,N($E60))-1)),$F60,0))</f>
        <v/>
      </c>
      <c r="K60" s="21">
        <f>IF($G60="",0,IF(AND(K$6&gt;=$G60,K$6&lt;=EDATE($G60,MAX(1,N($E60))-1)),$F60,0))</f>
        <v/>
      </c>
      <c r="L60" s="21">
        <f>IF($G60="",0,IF(AND(L$6&gt;=$G60,L$6&lt;=EDATE($G60,MAX(1,N($E60))-1)),$F60,0))</f>
        <v/>
      </c>
      <c r="M60" s="21">
        <f>IF($G60="",0,IF(AND(M$6&gt;=$G60,M$6&lt;=EDATE($G60,MAX(1,N($E60))-1)),$F60,0))</f>
        <v/>
      </c>
      <c r="N60" s="21">
        <f>IF($G60="",0,IF(AND(N$6&gt;=$G60,N$6&lt;=EDATE($G60,MAX(1,N($E60))-1)),$F60,0))</f>
        <v/>
      </c>
      <c r="O60" s="21">
        <f>IF($G60="",0,IF(AND(O$6&gt;=$G60,O$6&lt;=EDATE($G60,MAX(1,N($E60))-1)),$F60,0))</f>
        <v/>
      </c>
      <c r="P60" s="21">
        <f>IF($G60="",0,IF(AND(P$6&gt;=$G60,P$6&lt;=EDATE($G60,MAX(1,N($E60))-1)),$F60,0))</f>
        <v/>
      </c>
      <c r="Q60" s="21">
        <f>IF($G60="",0,IF(AND(Q$6&gt;=$G60,Q$6&lt;=EDATE($G60,MAX(1,N($E60))-1)),$F60,0))</f>
        <v/>
      </c>
      <c r="R60" s="21">
        <f>IF($G60="",0,IF(AND(R$6&gt;=$G60,R$6&lt;=EDATE($G60,MAX(1,N($E60))-1)),$F60,0))</f>
        <v/>
      </c>
      <c r="S60" s="21">
        <f>IF($G60="",0,IF(AND(S$6&gt;=$G60,S$6&lt;=EDATE($G60,MAX(1,N($E60))-1)),$F60,0))</f>
        <v/>
      </c>
    </row>
    <row r="61">
      <c r="A61" s="14" t="n"/>
      <c r="D61" s="15" t="n"/>
      <c r="F61" s="15">
        <f>IF(D61="","",D61/MAX(1,N(E61)))</f>
        <v/>
      </c>
      <c r="G61" s="20">
        <f>IF(A61="","",EOMONTH(A61,IF(DAY(A61)&gt;=$B$1,1,0)+IF($B$2&lt;=$B$1,1,0)-1)+1)</f>
        <v/>
      </c>
      <c r="H61" s="21">
        <f>IF($G61="",0,IF(AND(H$6&gt;=$G61,H$6&lt;=EDATE($G61,MAX(1,N($E61))-1)),$F61,0))</f>
        <v/>
      </c>
      <c r="I61" s="21">
        <f>IF($G61="",0,IF(AND(I$6&gt;=$G61,I$6&lt;=EDATE($G61,MAX(1,N($E61))-1)),$F61,0))</f>
        <v/>
      </c>
      <c r="J61" s="21">
        <f>IF($G61="",0,IF(AND(J$6&gt;=$G61,J$6&lt;=EDATE($G61,MAX(1,N($E61))-1)),$F61,0))</f>
        <v/>
      </c>
      <c r="K61" s="21">
        <f>IF($G61="",0,IF(AND(K$6&gt;=$G61,K$6&lt;=EDATE($G61,MAX(1,N($E61))-1)),$F61,0))</f>
        <v/>
      </c>
      <c r="L61" s="21">
        <f>IF($G61="",0,IF(AND(L$6&gt;=$G61,L$6&lt;=EDATE($G61,MAX(1,N($E61))-1)),$F61,0))</f>
        <v/>
      </c>
      <c r="M61" s="21">
        <f>IF($G61="",0,IF(AND(M$6&gt;=$G61,M$6&lt;=EDATE($G61,MAX(1,N($E61))-1)),$F61,0))</f>
        <v/>
      </c>
      <c r="N61" s="21">
        <f>IF($G61="",0,IF(AND(N$6&gt;=$G61,N$6&lt;=EDATE($G61,MAX(1,N($E61))-1)),$F61,0))</f>
        <v/>
      </c>
      <c r="O61" s="21">
        <f>IF($G61="",0,IF(AND(O$6&gt;=$G61,O$6&lt;=EDATE($G61,MAX(1,N($E61))-1)),$F61,0))</f>
        <v/>
      </c>
      <c r="P61" s="21">
        <f>IF($G61="",0,IF(AND(P$6&gt;=$G61,P$6&lt;=EDATE($G61,MAX(1,N($E61))-1)),$F61,0))</f>
        <v/>
      </c>
      <c r="Q61" s="21">
        <f>IF($G61="",0,IF(AND(Q$6&gt;=$G61,Q$6&lt;=EDATE($G61,MAX(1,N($E61))-1)),$F61,0))</f>
        <v/>
      </c>
      <c r="R61" s="21">
        <f>IF($G61="",0,IF(AND(R$6&gt;=$G61,R$6&lt;=EDATE($G61,MAX(1,N($E61))-1)),$F61,0))</f>
        <v/>
      </c>
      <c r="S61" s="21">
        <f>IF($G61="",0,IF(AND(S$6&gt;=$G61,S$6&lt;=EDATE($G61,MAX(1,N($E61))-1)),$F61,0))</f>
        <v/>
      </c>
    </row>
    <row r="62">
      <c r="A62" s="14" t="n"/>
      <c r="D62" s="15" t="n"/>
      <c r="F62" s="15">
        <f>IF(D62="","",D62/MAX(1,N(E62)))</f>
        <v/>
      </c>
      <c r="G62" s="20">
        <f>IF(A62="","",EOMONTH(A62,IF(DAY(A62)&gt;=$B$1,1,0)+IF($B$2&lt;=$B$1,1,0)-1)+1)</f>
        <v/>
      </c>
      <c r="H62" s="21">
        <f>IF($G62="",0,IF(AND(H$6&gt;=$G62,H$6&lt;=EDATE($G62,MAX(1,N($E62))-1)),$F62,0))</f>
        <v/>
      </c>
      <c r="I62" s="21">
        <f>IF($G62="",0,IF(AND(I$6&gt;=$G62,I$6&lt;=EDATE($G62,MAX(1,N($E62))-1)),$F62,0))</f>
        <v/>
      </c>
      <c r="J62" s="21">
        <f>IF($G62="",0,IF(AND(J$6&gt;=$G62,J$6&lt;=EDATE($G62,MAX(1,N($E62))-1)),$F62,0))</f>
        <v/>
      </c>
      <c r="K62" s="21">
        <f>IF($G62="",0,IF(AND(K$6&gt;=$G62,K$6&lt;=EDATE($G62,MAX(1,N($E62))-1)),$F62,0))</f>
        <v/>
      </c>
      <c r="L62" s="21">
        <f>IF($G62="",0,IF(AND(L$6&gt;=$G62,L$6&lt;=EDATE($G62,MAX(1,N($E62))-1)),$F62,0))</f>
        <v/>
      </c>
      <c r="M62" s="21">
        <f>IF($G62="",0,IF(AND(M$6&gt;=$G62,M$6&lt;=EDATE($G62,MAX(1,N($E62))-1)),$F62,0))</f>
        <v/>
      </c>
      <c r="N62" s="21">
        <f>IF($G62="",0,IF(AND(N$6&gt;=$G62,N$6&lt;=EDATE($G62,MAX(1,N($E62))-1)),$F62,0))</f>
        <v/>
      </c>
      <c r="O62" s="21">
        <f>IF($G62="",0,IF(AND(O$6&gt;=$G62,O$6&lt;=EDATE($G62,MAX(1,N($E62))-1)),$F62,0))</f>
        <v/>
      </c>
      <c r="P62" s="21">
        <f>IF($G62="",0,IF(AND(P$6&gt;=$G62,P$6&lt;=EDATE($G62,MAX(1,N($E62))-1)),$F62,0))</f>
        <v/>
      </c>
      <c r="Q62" s="21">
        <f>IF($G62="",0,IF(AND(Q$6&gt;=$G62,Q$6&lt;=EDATE($G62,MAX(1,N($E62))-1)),$F62,0))</f>
        <v/>
      </c>
      <c r="R62" s="21">
        <f>IF($G62="",0,IF(AND(R$6&gt;=$G62,R$6&lt;=EDATE($G62,MAX(1,N($E62))-1)),$F62,0))</f>
        <v/>
      </c>
      <c r="S62" s="21">
        <f>IF($G62="",0,IF(AND(S$6&gt;=$G62,S$6&lt;=EDATE($G62,MAX(1,N($E62))-1)),$F62,0))</f>
        <v/>
      </c>
    </row>
    <row r="63">
      <c r="A63" s="14" t="n"/>
      <c r="D63" s="15" t="n"/>
      <c r="F63" s="15">
        <f>IF(D63="","",D63/MAX(1,N(E63)))</f>
        <v/>
      </c>
      <c r="G63" s="20">
        <f>IF(A63="","",EOMONTH(A63,IF(DAY(A63)&gt;=$B$1,1,0)+IF($B$2&lt;=$B$1,1,0)-1)+1)</f>
        <v/>
      </c>
      <c r="H63" s="21">
        <f>IF($G63="",0,IF(AND(H$6&gt;=$G63,H$6&lt;=EDATE($G63,MAX(1,N($E63))-1)),$F63,0))</f>
        <v/>
      </c>
      <c r="I63" s="21">
        <f>IF($G63="",0,IF(AND(I$6&gt;=$G63,I$6&lt;=EDATE($G63,MAX(1,N($E63))-1)),$F63,0))</f>
        <v/>
      </c>
      <c r="J63" s="21">
        <f>IF($G63="",0,IF(AND(J$6&gt;=$G63,J$6&lt;=EDATE($G63,MAX(1,N($E63))-1)),$F63,0))</f>
        <v/>
      </c>
      <c r="K63" s="21">
        <f>IF($G63="",0,IF(AND(K$6&gt;=$G63,K$6&lt;=EDATE($G63,MAX(1,N($E63))-1)),$F63,0))</f>
        <v/>
      </c>
      <c r="L63" s="21">
        <f>IF($G63="",0,IF(AND(L$6&gt;=$G63,L$6&lt;=EDATE($G63,MAX(1,N($E63))-1)),$F63,0))</f>
        <v/>
      </c>
      <c r="M63" s="21">
        <f>IF($G63="",0,IF(AND(M$6&gt;=$G63,M$6&lt;=EDATE($G63,MAX(1,N($E63))-1)),$F63,0))</f>
        <v/>
      </c>
      <c r="N63" s="21">
        <f>IF($G63="",0,IF(AND(N$6&gt;=$G63,N$6&lt;=EDATE($G63,MAX(1,N($E63))-1)),$F63,0))</f>
        <v/>
      </c>
      <c r="O63" s="21">
        <f>IF($G63="",0,IF(AND(O$6&gt;=$G63,O$6&lt;=EDATE($G63,MAX(1,N($E63))-1)),$F63,0))</f>
        <v/>
      </c>
      <c r="P63" s="21">
        <f>IF($G63="",0,IF(AND(P$6&gt;=$G63,P$6&lt;=EDATE($G63,MAX(1,N($E63))-1)),$F63,0))</f>
        <v/>
      </c>
      <c r="Q63" s="21">
        <f>IF($G63="",0,IF(AND(Q$6&gt;=$G63,Q$6&lt;=EDATE($G63,MAX(1,N($E63))-1)),$F63,0))</f>
        <v/>
      </c>
      <c r="R63" s="21">
        <f>IF($G63="",0,IF(AND(R$6&gt;=$G63,R$6&lt;=EDATE($G63,MAX(1,N($E63))-1)),$F63,0))</f>
        <v/>
      </c>
      <c r="S63" s="21">
        <f>IF($G63="",0,IF(AND(S$6&gt;=$G63,S$6&lt;=EDATE($G63,MAX(1,N($E63))-1)),$F63,0))</f>
        <v/>
      </c>
    </row>
    <row r="64">
      <c r="A64" s="14" t="n"/>
      <c r="D64" s="15" t="n"/>
      <c r="F64" s="15">
        <f>IF(D64="","",D64/MAX(1,N(E64)))</f>
        <v/>
      </c>
      <c r="G64" s="20">
        <f>IF(A64="","",EOMONTH(A64,IF(DAY(A64)&gt;=$B$1,1,0)+IF($B$2&lt;=$B$1,1,0)-1)+1)</f>
        <v/>
      </c>
      <c r="H64" s="21">
        <f>IF($G64="",0,IF(AND(H$6&gt;=$G64,H$6&lt;=EDATE($G64,MAX(1,N($E64))-1)),$F64,0))</f>
        <v/>
      </c>
      <c r="I64" s="21">
        <f>IF($G64="",0,IF(AND(I$6&gt;=$G64,I$6&lt;=EDATE($G64,MAX(1,N($E64))-1)),$F64,0))</f>
        <v/>
      </c>
      <c r="J64" s="21">
        <f>IF($G64="",0,IF(AND(J$6&gt;=$G64,J$6&lt;=EDATE($G64,MAX(1,N($E64))-1)),$F64,0))</f>
        <v/>
      </c>
      <c r="K64" s="21">
        <f>IF($G64="",0,IF(AND(K$6&gt;=$G64,K$6&lt;=EDATE($G64,MAX(1,N($E64))-1)),$F64,0))</f>
        <v/>
      </c>
      <c r="L64" s="21">
        <f>IF($G64="",0,IF(AND(L$6&gt;=$G64,L$6&lt;=EDATE($G64,MAX(1,N($E64))-1)),$F64,0))</f>
        <v/>
      </c>
      <c r="M64" s="21">
        <f>IF($G64="",0,IF(AND(M$6&gt;=$G64,M$6&lt;=EDATE($G64,MAX(1,N($E64))-1)),$F64,0))</f>
        <v/>
      </c>
      <c r="N64" s="21">
        <f>IF($G64="",0,IF(AND(N$6&gt;=$G64,N$6&lt;=EDATE($G64,MAX(1,N($E64))-1)),$F64,0))</f>
        <v/>
      </c>
      <c r="O64" s="21">
        <f>IF($G64="",0,IF(AND(O$6&gt;=$G64,O$6&lt;=EDATE($G64,MAX(1,N($E64))-1)),$F64,0))</f>
        <v/>
      </c>
      <c r="P64" s="21">
        <f>IF($G64="",0,IF(AND(P$6&gt;=$G64,P$6&lt;=EDATE($G64,MAX(1,N($E64))-1)),$F64,0))</f>
        <v/>
      </c>
      <c r="Q64" s="21">
        <f>IF($G64="",0,IF(AND(Q$6&gt;=$G64,Q$6&lt;=EDATE($G64,MAX(1,N($E64))-1)),$F64,0))</f>
        <v/>
      </c>
      <c r="R64" s="21">
        <f>IF($G64="",0,IF(AND(R$6&gt;=$G64,R$6&lt;=EDATE($G64,MAX(1,N($E64))-1)),$F64,0))</f>
        <v/>
      </c>
      <c r="S64" s="21">
        <f>IF($G64="",0,IF(AND(S$6&gt;=$G64,S$6&lt;=EDATE($G64,MAX(1,N($E64))-1)),$F64,0))</f>
        <v/>
      </c>
    </row>
    <row r="65">
      <c r="A65" s="14" t="n"/>
      <c r="D65" s="15" t="n"/>
      <c r="F65" s="15">
        <f>IF(D65="","",D65/MAX(1,N(E65)))</f>
        <v/>
      </c>
      <c r="G65" s="20">
        <f>IF(A65="","",EOMONTH(A65,IF(DAY(A65)&gt;=$B$1,1,0)+IF($B$2&lt;=$B$1,1,0)-1)+1)</f>
        <v/>
      </c>
      <c r="H65" s="21">
        <f>IF($G65="",0,IF(AND(H$6&gt;=$G65,H$6&lt;=EDATE($G65,MAX(1,N($E65))-1)),$F65,0))</f>
        <v/>
      </c>
      <c r="I65" s="21">
        <f>IF($G65="",0,IF(AND(I$6&gt;=$G65,I$6&lt;=EDATE($G65,MAX(1,N($E65))-1)),$F65,0))</f>
        <v/>
      </c>
      <c r="J65" s="21">
        <f>IF($G65="",0,IF(AND(J$6&gt;=$G65,J$6&lt;=EDATE($G65,MAX(1,N($E65))-1)),$F65,0))</f>
        <v/>
      </c>
      <c r="K65" s="21">
        <f>IF($G65="",0,IF(AND(K$6&gt;=$G65,K$6&lt;=EDATE($G65,MAX(1,N($E65))-1)),$F65,0))</f>
        <v/>
      </c>
      <c r="L65" s="21">
        <f>IF($G65="",0,IF(AND(L$6&gt;=$G65,L$6&lt;=EDATE($G65,MAX(1,N($E65))-1)),$F65,0))</f>
        <v/>
      </c>
      <c r="M65" s="21">
        <f>IF($G65="",0,IF(AND(M$6&gt;=$G65,M$6&lt;=EDATE($G65,MAX(1,N($E65))-1)),$F65,0))</f>
        <v/>
      </c>
      <c r="N65" s="21">
        <f>IF($G65="",0,IF(AND(N$6&gt;=$G65,N$6&lt;=EDATE($G65,MAX(1,N($E65))-1)),$F65,0))</f>
        <v/>
      </c>
      <c r="O65" s="21">
        <f>IF($G65="",0,IF(AND(O$6&gt;=$G65,O$6&lt;=EDATE($G65,MAX(1,N($E65))-1)),$F65,0))</f>
        <v/>
      </c>
      <c r="P65" s="21">
        <f>IF($G65="",0,IF(AND(P$6&gt;=$G65,P$6&lt;=EDATE($G65,MAX(1,N($E65))-1)),$F65,0))</f>
        <v/>
      </c>
      <c r="Q65" s="21">
        <f>IF($G65="",0,IF(AND(Q$6&gt;=$G65,Q$6&lt;=EDATE($G65,MAX(1,N($E65))-1)),$F65,0))</f>
        <v/>
      </c>
      <c r="R65" s="21">
        <f>IF($G65="",0,IF(AND(R$6&gt;=$G65,R$6&lt;=EDATE($G65,MAX(1,N($E65))-1)),$F65,0))</f>
        <v/>
      </c>
      <c r="S65" s="21">
        <f>IF($G65="",0,IF(AND(S$6&gt;=$G65,S$6&lt;=EDATE($G65,MAX(1,N($E65))-1)),$F65,0))</f>
        <v/>
      </c>
    </row>
    <row r="66">
      <c r="A66" s="14" t="n"/>
      <c r="D66" s="15" t="n"/>
      <c r="F66" s="15">
        <f>IF(D66="","",D66/MAX(1,N(E66)))</f>
        <v/>
      </c>
      <c r="G66" s="20">
        <f>IF(A66="","",EOMONTH(A66,IF(DAY(A66)&gt;=$B$1,1,0)+IF($B$2&lt;=$B$1,1,0)-1)+1)</f>
        <v/>
      </c>
      <c r="H66" s="21">
        <f>IF($G66="",0,IF(AND(H$6&gt;=$G66,H$6&lt;=EDATE($G66,MAX(1,N($E66))-1)),$F66,0))</f>
        <v/>
      </c>
      <c r="I66" s="21">
        <f>IF($G66="",0,IF(AND(I$6&gt;=$G66,I$6&lt;=EDATE($G66,MAX(1,N($E66))-1)),$F66,0))</f>
        <v/>
      </c>
      <c r="J66" s="21">
        <f>IF($G66="",0,IF(AND(J$6&gt;=$G66,J$6&lt;=EDATE($G66,MAX(1,N($E66))-1)),$F66,0))</f>
        <v/>
      </c>
      <c r="K66" s="21">
        <f>IF($G66="",0,IF(AND(K$6&gt;=$G66,K$6&lt;=EDATE($G66,MAX(1,N($E66))-1)),$F66,0))</f>
        <v/>
      </c>
      <c r="L66" s="21">
        <f>IF($G66="",0,IF(AND(L$6&gt;=$G66,L$6&lt;=EDATE($G66,MAX(1,N($E66))-1)),$F66,0))</f>
        <v/>
      </c>
      <c r="M66" s="21">
        <f>IF($G66="",0,IF(AND(M$6&gt;=$G66,M$6&lt;=EDATE($G66,MAX(1,N($E66))-1)),$F66,0))</f>
        <v/>
      </c>
      <c r="N66" s="21">
        <f>IF($G66="",0,IF(AND(N$6&gt;=$G66,N$6&lt;=EDATE($G66,MAX(1,N($E66))-1)),$F66,0))</f>
        <v/>
      </c>
      <c r="O66" s="21">
        <f>IF($G66="",0,IF(AND(O$6&gt;=$G66,O$6&lt;=EDATE($G66,MAX(1,N($E66))-1)),$F66,0))</f>
        <v/>
      </c>
      <c r="P66" s="21">
        <f>IF($G66="",0,IF(AND(P$6&gt;=$G66,P$6&lt;=EDATE($G66,MAX(1,N($E66))-1)),$F66,0))</f>
        <v/>
      </c>
      <c r="Q66" s="21">
        <f>IF($G66="",0,IF(AND(Q$6&gt;=$G66,Q$6&lt;=EDATE($G66,MAX(1,N($E66))-1)),$F66,0))</f>
        <v/>
      </c>
      <c r="R66" s="21">
        <f>IF($G66="",0,IF(AND(R$6&gt;=$G66,R$6&lt;=EDATE($G66,MAX(1,N($E66))-1)),$F66,0))</f>
        <v/>
      </c>
      <c r="S66" s="21">
        <f>IF($G66="",0,IF(AND(S$6&gt;=$G66,S$6&lt;=EDATE($G66,MAX(1,N($E66))-1)),$F66,0))</f>
        <v/>
      </c>
    </row>
    <row r="67">
      <c r="A67" s="14" t="n"/>
      <c r="D67" s="15" t="n"/>
      <c r="F67" s="15">
        <f>IF(D67="","",D67/MAX(1,N(E67)))</f>
        <v/>
      </c>
      <c r="G67" s="20">
        <f>IF(A67="","",EOMONTH(A67,IF(DAY(A67)&gt;=$B$1,1,0)+IF($B$2&lt;=$B$1,1,0)-1)+1)</f>
        <v/>
      </c>
      <c r="H67" s="21">
        <f>IF($G67="",0,IF(AND(H$6&gt;=$G67,H$6&lt;=EDATE($G67,MAX(1,N($E67))-1)),$F67,0))</f>
        <v/>
      </c>
      <c r="I67" s="21">
        <f>IF($G67="",0,IF(AND(I$6&gt;=$G67,I$6&lt;=EDATE($G67,MAX(1,N($E67))-1)),$F67,0))</f>
        <v/>
      </c>
      <c r="J67" s="21">
        <f>IF($G67="",0,IF(AND(J$6&gt;=$G67,J$6&lt;=EDATE($G67,MAX(1,N($E67))-1)),$F67,0))</f>
        <v/>
      </c>
      <c r="K67" s="21">
        <f>IF($G67="",0,IF(AND(K$6&gt;=$G67,K$6&lt;=EDATE($G67,MAX(1,N($E67))-1)),$F67,0))</f>
        <v/>
      </c>
      <c r="L67" s="21">
        <f>IF($G67="",0,IF(AND(L$6&gt;=$G67,L$6&lt;=EDATE($G67,MAX(1,N($E67))-1)),$F67,0))</f>
        <v/>
      </c>
      <c r="M67" s="21">
        <f>IF($G67="",0,IF(AND(M$6&gt;=$G67,M$6&lt;=EDATE($G67,MAX(1,N($E67))-1)),$F67,0))</f>
        <v/>
      </c>
      <c r="N67" s="21">
        <f>IF($G67="",0,IF(AND(N$6&gt;=$G67,N$6&lt;=EDATE($G67,MAX(1,N($E67))-1)),$F67,0))</f>
        <v/>
      </c>
      <c r="O67" s="21">
        <f>IF($G67="",0,IF(AND(O$6&gt;=$G67,O$6&lt;=EDATE($G67,MAX(1,N($E67))-1)),$F67,0))</f>
        <v/>
      </c>
      <c r="P67" s="21">
        <f>IF($G67="",0,IF(AND(P$6&gt;=$G67,P$6&lt;=EDATE($G67,MAX(1,N($E67))-1)),$F67,0))</f>
        <v/>
      </c>
      <c r="Q67" s="21">
        <f>IF($G67="",0,IF(AND(Q$6&gt;=$G67,Q$6&lt;=EDATE($G67,MAX(1,N($E67))-1)),$F67,0))</f>
        <v/>
      </c>
      <c r="R67" s="21">
        <f>IF($G67="",0,IF(AND(R$6&gt;=$G67,R$6&lt;=EDATE($G67,MAX(1,N($E67))-1)),$F67,0))</f>
        <v/>
      </c>
      <c r="S67" s="21">
        <f>IF($G67="",0,IF(AND(S$6&gt;=$G67,S$6&lt;=EDATE($G67,MAX(1,N($E67))-1)),$F67,0))</f>
        <v/>
      </c>
    </row>
    <row r="68">
      <c r="A68" s="14" t="n"/>
      <c r="D68" s="15" t="n"/>
      <c r="F68" s="15">
        <f>IF(D68="","",D68/MAX(1,N(E68)))</f>
        <v/>
      </c>
      <c r="G68" s="20">
        <f>IF(A68="","",EOMONTH(A68,IF(DAY(A68)&gt;=$B$1,1,0)+IF($B$2&lt;=$B$1,1,0)-1)+1)</f>
        <v/>
      </c>
      <c r="H68" s="21">
        <f>IF($G68="",0,IF(AND(H$6&gt;=$G68,H$6&lt;=EDATE($G68,MAX(1,N($E68))-1)),$F68,0))</f>
        <v/>
      </c>
      <c r="I68" s="21">
        <f>IF($G68="",0,IF(AND(I$6&gt;=$G68,I$6&lt;=EDATE($G68,MAX(1,N($E68))-1)),$F68,0))</f>
        <v/>
      </c>
      <c r="J68" s="21">
        <f>IF($G68="",0,IF(AND(J$6&gt;=$G68,J$6&lt;=EDATE($G68,MAX(1,N($E68))-1)),$F68,0))</f>
        <v/>
      </c>
      <c r="K68" s="21">
        <f>IF($G68="",0,IF(AND(K$6&gt;=$G68,K$6&lt;=EDATE($G68,MAX(1,N($E68))-1)),$F68,0))</f>
        <v/>
      </c>
      <c r="L68" s="21">
        <f>IF($G68="",0,IF(AND(L$6&gt;=$G68,L$6&lt;=EDATE($G68,MAX(1,N($E68))-1)),$F68,0))</f>
        <v/>
      </c>
      <c r="M68" s="21">
        <f>IF($G68="",0,IF(AND(M$6&gt;=$G68,M$6&lt;=EDATE($G68,MAX(1,N($E68))-1)),$F68,0))</f>
        <v/>
      </c>
      <c r="N68" s="21">
        <f>IF($G68="",0,IF(AND(N$6&gt;=$G68,N$6&lt;=EDATE($G68,MAX(1,N($E68))-1)),$F68,0))</f>
        <v/>
      </c>
      <c r="O68" s="21">
        <f>IF($G68="",0,IF(AND(O$6&gt;=$G68,O$6&lt;=EDATE($G68,MAX(1,N($E68))-1)),$F68,0))</f>
        <v/>
      </c>
      <c r="P68" s="21">
        <f>IF($G68="",0,IF(AND(P$6&gt;=$G68,P$6&lt;=EDATE($G68,MAX(1,N($E68))-1)),$F68,0))</f>
        <v/>
      </c>
      <c r="Q68" s="21">
        <f>IF($G68="",0,IF(AND(Q$6&gt;=$G68,Q$6&lt;=EDATE($G68,MAX(1,N($E68))-1)),$F68,0))</f>
        <v/>
      </c>
      <c r="R68" s="21">
        <f>IF($G68="",0,IF(AND(R$6&gt;=$G68,R$6&lt;=EDATE($G68,MAX(1,N($E68))-1)),$F68,0))</f>
        <v/>
      </c>
      <c r="S68" s="21">
        <f>IF($G68="",0,IF(AND(S$6&gt;=$G68,S$6&lt;=EDATE($G68,MAX(1,N($E68))-1)),$F68,0))</f>
        <v/>
      </c>
    </row>
    <row r="69">
      <c r="A69" s="14" t="n"/>
      <c r="D69" s="15" t="n"/>
      <c r="F69" s="15">
        <f>IF(D69="","",D69/MAX(1,N(E69)))</f>
        <v/>
      </c>
      <c r="G69" s="20">
        <f>IF(A69="","",EOMONTH(A69,IF(DAY(A69)&gt;=$B$1,1,0)+IF($B$2&lt;=$B$1,1,0)-1)+1)</f>
        <v/>
      </c>
      <c r="H69" s="21">
        <f>IF($G69="",0,IF(AND(H$6&gt;=$G69,H$6&lt;=EDATE($G69,MAX(1,N($E69))-1)),$F69,0))</f>
        <v/>
      </c>
      <c r="I69" s="21">
        <f>IF($G69="",0,IF(AND(I$6&gt;=$G69,I$6&lt;=EDATE($G69,MAX(1,N($E69))-1)),$F69,0))</f>
        <v/>
      </c>
      <c r="J69" s="21">
        <f>IF($G69="",0,IF(AND(J$6&gt;=$G69,J$6&lt;=EDATE($G69,MAX(1,N($E69))-1)),$F69,0))</f>
        <v/>
      </c>
      <c r="K69" s="21">
        <f>IF($G69="",0,IF(AND(K$6&gt;=$G69,K$6&lt;=EDATE($G69,MAX(1,N($E69))-1)),$F69,0))</f>
        <v/>
      </c>
      <c r="L69" s="21">
        <f>IF($G69="",0,IF(AND(L$6&gt;=$G69,L$6&lt;=EDATE($G69,MAX(1,N($E69))-1)),$F69,0))</f>
        <v/>
      </c>
      <c r="M69" s="21">
        <f>IF($G69="",0,IF(AND(M$6&gt;=$G69,M$6&lt;=EDATE($G69,MAX(1,N($E69))-1)),$F69,0))</f>
        <v/>
      </c>
      <c r="N69" s="21">
        <f>IF($G69="",0,IF(AND(N$6&gt;=$G69,N$6&lt;=EDATE($G69,MAX(1,N($E69))-1)),$F69,0))</f>
        <v/>
      </c>
      <c r="O69" s="21">
        <f>IF($G69="",0,IF(AND(O$6&gt;=$G69,O$6&lt;=EDATE($G69,MAX(1,N($E69))-1)),$F69,0))</f>
        <v/>
      </c>
      <c r="P69" s="21">
        <f>IF($G69="",0,IF(AND(P$6&gt;=$G69,P$6&lt;=EDATE($G69,MAX(1,N($E69))-1)),$F69,0))</f>
        <v/>
      </c>
      <c r="Q69" s="21">
        <f>IF($G69="",0,IF(AND(Q$6&gt;=$G69,Q$6&lt;=EDATE($G69,MAX(1,N($E69))-1)),$F69,0))</f>
        <v/>
      </c>
      <c r="R69" s="21">
        <f>IF($G69="",0,IF(AND(R$6&gt;=$G69,R$6&lt;=EDATE($G69,MAX(1,N($E69))-1)),$F69,0))</f>
        <v/>
      </c>
      <c r="S69" s="21">
        <f>IF($G69="",0,IF(AND(S$6&gt;=$G69,S$6&lt;=EDATE($G69,MAX(1,N($E69))-1)),$F69,0))</f>
        <v/>
      </c>
    </row>
    <row r="70">
      <c r="A70" s="14" t="n"/>
      <c r="D70" s="15" t="n"/>
      <c r="F70" s="15">
        <f>IF(D70="","",D70/MAX(1,N(E70)))</f>
        <v/>
      </c>
      <c r="G70" s="20">
        <f>IF(A70="","",EOMONTH(A70,IF(DAY(A70)&gt;=$B$1,1,0)+IF($B$2&lt;=$B$1,1,0)-1)+1)</f>
        <v/>
      </c>
      <c r="H70" s="21">
        <f>IF($G70="",0,IF(AND(H$6&gt;=$G70,H$6&lt;=EDATE($G70,MAX(1,N($E70))-1)),$F70,0))</f>
        <v/>
      </c>
      <c r="I70" s="21">
        <f>IF($G70="",0,IF(AND(I$6&gt;=$G70,I$6&lt;=EDATE($G70,MAX(1,N($E70))-1)),$F70,0))</f>
        <v/>
      </c>
      <c r="J70" s="21">
        <f>IF($G70="",0,IF(AND(J$6&gt;=$G70,J$6&lt;=EDATE($G70,MAX(1,N($E70))-1)),$F70,0))</f>
        <v/>
      </c>
      <c r="K70" s="21">
        <f>IF($G70="",0,IF(AND(K$6&gt;=$G70,K$6&lt;=EDATE($G70,MAX(1,N($E70))-1)),$F70,0))</f>
        <v/>
      </c>
      <c r="L70" s="21">
        <f>IF($G70="",0,IF(AND(L$6&gt;=$G70,L$6&lt;=EDATE($G70,MAX(1,N($E70))-1)),$F70,0))</f>
        <v/>
      </c>
      <c r="M70" s="21">
        <f>IF($G70="",0,IF(AND(M$6&gt;=$G70,M$6&lt;=EDATE($G70,MAX(1,N($E70))-1)),$F70,0))</f>
        <v/>
      </c>
      <c r="N70" s="21">
        <f>IF($G70="",0,IF(AND(N$6&gt;=$G70,N$6&lt;=EDATE($G70,MAX(1,N($E70))-1)),$F70,0))</f>
        <v/>
      </c>
      <c r="O70" s="21">
        <f>IF($G70="",0,IF(AND(O$6&gt;=$G70,O$6&lt;=EDATE($G70,MAX(1,N($E70))-1)),$F70,0))</f>
        <v/>
      </c>
      <c r="P70" s="21">
        <f>IF($G70="",0,IF(AND(P$6&gt;=$G70,P$6&lt;=EDATE($G70,MAX(1,N($E70))-1)),$F70,0))</f>
        <v/>
      </c>
      <c r="Q70" s="21">
        <f>IF($G70="",0,IF(AND(Q$6&gt;=$G70,Q$6&lt;=EDATE($G70,MAX(1,N($E70))-1)),$F70,0))</f>
        <v/>
      </c>
      <c r="R70" s="21">
        <f>IF($G70="",0,IF(AND(R$6&gt;=$G70,R$6&lt;=EDATE($G70,MAX(1,N($E70))-1)),$F70,0))</f>
        <v/>
      </c>
      <c r="S70" s="21">
        <f>IF($G70="",0,IF(AND(S$6&gt;=$G70,S$6&lt;=EDATE($G70,MAX(1,N($E70))-1)),$F70,0))</f>
        <v/>
      </c>
    </row>
    <row r="71">
      <c r="A71" s="14" t="n"/>
      <c r="D71" s="15" t="n"/>
      <c r="F71" s="15">
        <f>IF(D71="","",D71/MAX(1,N(E71)))</f>
        <v/>
      </c>
      <c r="G71" s="20">
        <f>IF(A71="","",EOMONTH(A71,IF(DAY(A71)&gt;=$B$1,1,0)+IF($B$2&lt;=$B$1,1,0)-1)+1)</f>
        <v/>
      </c>
      <c r="H71" s="21">
        <f>IF($G71="",0,IF(AND(H$6&gt;=$G71,H$6&lt;=EDATE($G71,MAX(1,N($E71))-1)),$F71,0))</f>
        <v/>
      </c>
      <c r="I71" s="21">
        <f>IF($G71="",0,IF(AND(I$6&gt;=$G71,I$6&lt;=EDATE($G71,MAX(1,N($E71))-1)),$F71,0))</f>
        <v/>
      </c>
      <c r="J71" s="21">
        <f>IF($G71="",0,IF(AND(J$6&gt;=$G71,J$6&lt;=EDATE($G71,MAX(1,N($E71))-1)),$F71,0))</f>
        <v/>
      </c>
      <c r="K71" s="21">
        <f>IF($G71="",0,IF(AND(K$6&gt;=$G71,K$6&lt;=EDATE($G71,MAX(1,N($E71))-1)),$F71,0))</f>
        <v/>
      </c>
      <c r="L71" s="21">
        <f>IF($G71="",0,IF(AND(L$6&gt;=$G71,L$6&lt;=EDATE($G71,MAX(1,N($E71))-1)),$F71,0))</f>
        <v/>
      </c>
      <c r="M71" s="21">
        <f>IF($G71="",0,IF(AND(M$6&gt;=$G71,M$6&lt;=EDATE($G71,MAX(1,N($E71))-1)),$F71,0))</f>
        <v/>
      </c>
      <c r="N71" s="21">
        <f>IF($G71="",0,IF(AND(N$6&gt;=$G71,N$6&lt;=EDATE($G71,MAX(1,N($E71))-1)),$F71,0))</f>
        <v/>
      </c>
      <c r="O71" s="21">
        <f>IF($G71="",0,IF(AND(O$6&gt;=$G71,O$6&lt;=EDATE($G71,MAX(1,N($E71))-1)),$F71,0))</f>
        <v/>
      </c>
      <c r="P71" s="21">
        <f>IF($G71="",0,IF(AND(P$6&gt;=$G71,P$6&lt;=EDATE($G71,MAX(1,N($E71))-1)),$F71,0))</f>
        <v/>
      </c>
      <c r="Q71" s="21">
        <f>IF($G71="",0,IF(AND(Q$6&gt;=$G71,Q$6&lt;=EDATE($G71,MAX(1,N($E71))-1)),$F71,0))</f>
        <v/>
      </c>
      <c r="R71" s="21">
        <f>IF($G71="",0,IF(AND(R$6&gt;=$G71,R$6&lt;=EDATE($G71,MAX(1,N($E71))-1)),$F71,0))</f>
        <v/>
      </c>
      <c r="S71" s="21">
        <f>IF($G71="",0,IF(AND(S$6&gt;=$G71,S$6&lt;=EDATE($G71,MAX(1,N($E71))-1)),$F71,0))</f>
        <v/>
      </c>
    </row>
    <row r="72">
      <c r="A72" s="14" t="n"/>
      <c r="D72" s="15" t="n"/>
      <c r="F72" s="15">
        <f>IF(D72="","",D72/MAX(1,N(E72)))</f>
        <v/>
      </c>
      <c r="G72" s="20">
        <f>IF(A72="","",EOMONTH(A72,IF(DAY(A72)&gt;=$B$1,1,0)+IF($B$2&lt;=$B$1,1,0)-1)+1)</f>
        <v/>
      </c>
      <c r="H72" s="21">
        <f>IF($G72="",0,IF(AND(H$6&gt;=$G72,H$6&lt;=EDATE($G72,MAX(1,N($E72))-1)),$F72,0))</f>
        <v/>
      </c>
      <c r="I72" s="21">
        <f>IF($G72="",0,IF(AND(I$6&gt;=$G72,I$6&lt;=EDATE($G72,MAX(1,N($E72))-1)),$F72,0))</f>
        <v/>
      </c>
      <c r="J72" s="21">
        <f>IF($G72="",0,IF(AND(J$6&gt;=$G72,J$6&lt;=EDATE($G72,MAX(1,N($E72))-1)),$F72,0))</f>
        <v/>
      </c>
      <c r="K72" s="21">
        <f>IF($G72="",0,IF(AND(K$6&gt;=$G72,K$6&lt;=EDATE($G72,MAX(1,N($E72))-1)),$F72,0))</f>
        <v/>
      </c>
      <c r="L72" s="21">
        <f>IF($G72="",0,IF(AND(L$6&gt;=$G72,L$6&lt;=EDATE($G72,MAX(1,N($E72))-1)),$F72,0))</f>
        <v/>
      </c>
      <c r="M72" s="21">
        <f>IF($G72="",0,IF(AND(M$6&gt;=$G72,M$6&lt;=EDATE($G72,MAX(1,N($E72))-1)),$F72,0))</f>
        <v/>
      </c>
      <c r="N72" s="21">
        <f>IF($G72="",0,IF(AND(N$6&gt;=$G72,N$6&lt;=EDATE($G72,MAX(1,N($E72))-1)),$F72,0))</f>
        <v/>
      </c>
      <c r="O72" s="21">
        <f>IF($G72="",0,IF(AND(O$6&gt;=$G72,O$6&lt;=EDATE($G72,MAX(1,N($E72))-1)),$F72,0))</f>
        <v/>
      </c>
      <c r="P72" s="21">
        <f>IF($G72="",0,IF(AND(P$6&gt;=$G72,P$6&lt;=EDATE($G72,MAX(1,N($E72))-1)),$F72,0))</f>
        <v/>
      </c>
      <c r="Q72" s="21">
        <f>IF($G72="",0,IF(AND(Q$6&gt;=$G72,Q$6&lt;=EDATE($G72,MAX(1,N($E72))-1)),$F72,0))</f>
        <v/>
      </c>
      <c r="R72" s="21">
        <f>IF($G72="",0,IF(AND(R$6&gt;=$G72,R$6&lt;=EDATE($G72,MAX(1,N($E72))-1)),$F72,0))</f>
        <v/>
      </c>
      <c r="S72" s="21">
        <f>IF($G72="",0,IF(AND(S$6&gt;=$G72,S$6&lt;=EDATE($G72,MAX(1,N($E72))-1)),$F72,0))</f>
        <v/>
      </c>
    </row>
    <row r="73">
      <c r="A73" s="14" t="n"/>
      <c r="D73" s="15" t="n"/>
      <c r="F73" s="15">
        <f>IF(D73="","",D73/MAX(1,N(E73)))</f>
        <v/>
      </c>
      <c r="G73" s="20">
        <f>IF(A73="","",EOMONTH(A73,IF(DAY(A73)&gt;=$B$1,1,0)+IF($B$2&lt;=$B$1,1,0)-1)+1)</f>
        <v/>
      </c>
      <c r="H73" s="21">
        <f>IF($G73="",0,IF(AND(H$6&gt;=$G73,H$6&lt;=EDATE($G73,MAX(1,N($E73))-1)),$F73,0))</f>
        <v/>
      </c>
      <c r="I73" s="21">
        <f>IF($G73="",0,IF(AND(I$6&gt;=$G73,I$6&lt;=EDATE($G73,MAX(1,N($E73))-1)),$F73,0))</f>
        <v/>
      </c>
      <c r="J73" s="21">
        <f>IF($G73="",0,IF(AND(J$6&gt;=$G73,J$6&lt;=EDATE($G73,MAX(1,N($E73))-1)),$F73,0))</f>
        <v/>
      </c>
      <c r="K73" s="21">
        <f>IF($G73="",0,IF(AND(K$6&gt;=$G73,K$6&lt;=EDATE($G73,MAX(1,N($E73))-1)),$F73,0))</f>
        <v/>
      </c>
      <c r="L73" s="21">
        <f>IF($G73="",0,IF(AND(L$6&gt;=$G73,L$6&lt;=EDATE($G73,MAX(1,N($E73))-1)),$F73,0))</f>
        <v/>
      </c>
      <c r="M73" s="21">
        <f>IF($G73="",0,IF(AND(M$6&gt;=$G73,M$6&lt;=EDATE($G73,MAX(1,N($E73))-1)),$F73,0))</f>
        <v/>
      </c>
      <c r="N73" s="21">
        <f>IF($G73="",0,IF(AND(N$6&gt;=$G73,N$6&lt;=EDATE($G73,MAX(1,N($E73))-1)),$F73,0))</f>
        <v/>
      </c>
      <c r="O73" s="21">
        <f>IF($G73="",0,IF(AND(O$6&gt;=$G73,O$6&lt;=EDATE($G73,MAX(1,N($E73))-1)),$F73,0))</f>
        <v/>
      </c>
      <c r="P73" s="21">
        <f>IF($G73="",0,IF(AND(P$6&gt;=$G73,P$6&lt;=EDATE($G73,MAX(1,N($E73))-1)),$F73,0))</f>
        <v/>
      </c>
      <c r="Q73" s="21">
        <f>IF($G73="",0,IF(AND(Q$6&gt;=$G73,Q$6&lt;=EDATE($G73,MAX(1,N($E73))-1)),$F73,0))</f>
        <v/>
      </c>
      <c r="R73" s="21">
        <f>IF($G73="",0,IF(AND(R$6&gt;=$G73,R$6&lt;=EDATE($G73,MAX(1,N($E73))-1)),$F73,0))</f>
        <v/>
      </c>
      <c r="S73" s="21">
        <f>IF($G73="",0,IF(AND(S$6&gt;=$G73,S$6&lt;=EDATE($G73,MAX(1,N($E73))-1)),$F73,0))</f>
        <v/>
      </c>
    </row>
    <row r="74">
      <c r="A74" s="14" t="n"/>
      <c r="D74" s="15" t="n"/>
      <c r="F74" s="15">
        <f>IF(D74="","",D74/MAX(1,N(E74)))</f>
        <v/>
      </c>
      <c r="G74" s="20">
        <f>IF(A74="","",EOMONTH(A74,IF(DAY(A74)&gt;=$B$1,1,0)+IF($B$2&lt;=$B$1,1,0)-1)+1)</f>
        <v/>
      </c>
      <c r="H74" s="21">
        <f>IF($G74="",0,IF(AND(H$6&gt;=$G74,H$6&lt;=EDATE($G74,MAX(1,N($E74))-1)),$F74,0))</f>
        <v/>
      </c>
      <c r="I74" s="21">
        <f>IF($G74="",0,IF(AND(I$6&gt;=$G74,I$6&lt;=EDATE($G74,MAX(1,N($E74))-1)),$F74,0))</f>
        <v/>
      </c>
      <c r="J74" s="21">
        <f>IF($G74="",0,IF(AND(J$6&gt;=$G74,J$6&lt;=EDATE($G74,MAX(1,N($E74))-1)),$F74,0))</f>
        <v/>
      </c>
      <c r="K74" s="21">
        <f>IF($G74="",0,IF(AND(K$6&gt;=$G74,K$6&lt;=EDATE($G74,MAX(1,N($E74))-1)),$F74,0))</f>
        <v/>
      </c>
      <c r="L74" s="21">
        <f>IF($G74="",0,IF(AND(L$6&gt;=$G74,L$6&lt;=EDATE($G74,MAX(1,N($E74))-1)),$F74,0))</f>
        <v/>
      </c>
      <c r="M74" s="21">
        <f>IF($G74="",0,IF(AND(M$6&gt;=$G74,M$6&lt;=EDATE($G74,MAX(1,N($E74))-1)),$F74,0))</f>
        <v/>
      </c>
      <c r="N74" s="21">
        <f>IF($G74="",0,IF(AND(N$6&gt;=$G74,N$6&lt;=EDATE($G74,MAX(1,N($E74))-1)),$F74,0))</f>
        <v/>
      </c>
      <c r="O74" s="21">
        <f>IF($G74="",0,IF(AND(O$6&gt;=$G74,O$6&lt;=EDATE($G74,MAX(1,N($E74))-1)),$F74,0))</f>
        <v/>
      </c>
      <c r="P74" s="21">
        <f>IF($G74="",0,IF(AND(P$6&gt;=$G74,P$6&lt;=EDATE($G74,MAX(1,N($E74))-1)),$F74,0))</f>
        <v/>
      </c>
      <c r="Q74" s="21">
        <f>IF($G74="",0,IF(AND(Q$6&gt;=$G74,Q$6&lt;=EDATE($G74,MAX(1,N($E74))-1)),$F74,0))</f>
        <v/>
      </c>
      <c r="R74" s="21">
        <f>IF($G74="",0,IF(AND(R$6&gt;=$G74,R$6&lt;=EDATE($G74,MAX(1,N($E74))-1)),$F74,0))</f>
        <v/>
      </c>
      <c r="S74" s="21">
        <f>IF($G74="",0,IF(AND(S$6&gt;=$G74,S$6&lt;=EDATE($G74,MAX(1,N($E74))-1)),$F74,0))</f>
        <v/>
      </c>
    </row>
    <row r="75">
      <c r="A75" s="14" t="n"/>
      <c r="D75" s="15" t="n"/>
      <c r="F75" s="15">
        <f>IF(D75="","",D75/MAX(1,N(E75)))</f>
        <v/>
      </c>
      <c r="G75" s="20">
        <f>IF(A75="","",EOMONTH(A75,IF(DAY(A75)&gt;=$B$1,1,0)+IF($B$2&lt;=$B$1,1,0)-1)+1)</f>
        <v/>
      </c>
      <c r="H75" s="21">
        <f>IF($G75="",0,IF(AND(H$6&gt;=$G75,H$6&lt;=EDATE($G75,MAX(1,N($E75))-1)),$F75,0))</f>
        <v/>
      </c>
      <c r="I75" s="21">
        <f>IF($G75="",0,IF(AND(I$6&gt;=$G75,I$6&lt;=EDATE($G75,MAX(1,N($E75))-1)),$F75,0))</f>
        <v/>
      </c>
      <c r="J75" s="21">
        <f>IF($G75="",0,IF(AND(J$6&gt;=$G75,J$6&lt;=EDATE($G75,MAX(1,N($E75))-1)),$F75,0))</f>
        <v/>
      </c>
      <c r="K75" s="21">
        <f>IF($G75="",0,IF(AND(K$6&gt;=$G75,K$6&lt;=EDATE($G75,MAX(1,N($E75))-1)),$F75,0))</f>
        <v/>
      </c>
      <c r="L75" s="21">
        <f>IF($G75="",0,IF(AND(L$6&gt;=$G75,L$6&lt;=EDATE($G75,MAX(1,N($E75))-1)),$F75,0))</f>
        <v/>
      </c>
      <c r="M75" s="21">
        <f>IF($G75="",0,IF(AND(M$6&gt;=$G75,M$6&lt;=EDATE($G75,MAX(1,N($E75))-1)),$F75,0))</f>
        <v/>
      </c>
      <c r="N75" s="21">
        <f>IF($G75="",0,IF(AND(N$6&gt;=$G75,N$6&lt;=EDATE($G75,MAX(1,N($E75))-1)),$F75,0))</f>
        <v/>
      </c>
      <c r="O75" s="21">
        <f>IF($G75="",0,IF(AND(O$6&gt;=$G75,O$6&lt;=EDATE($G75,MAX(1,N($E75))-1)),$F75,0))</f>
        <v/>
      </c>
      <c r="P75" s="21">
        <f>IF($G75="",0,IF(AND(P$6&gt;=$G75,P$6&lt;=EDATE($G75,MAX(1,N($E75))-1)),$F75,0))</f>
        <v/>
      </c>
      <c r="Q75" s="21">
        <f>IF($G75="",0,IF(AND(Q$6&gt;=$G75,Q$6&lt;=EDATE($G75,MAX(1,N($E75))-1)),$F75,0))</f>
        <v/>
      </c>
      <c r="R75" s="21">
        <f>IF($G75="",0,IF(AND(R$6&gt;=$G75,R$6&lt;=EDATE($G75,MAX(1,N($E75))-1)),$F75,0))</f>
        <v/>
      </c>
      <c r="S75" s="21">
        <f>IF($G75="",0,IF(AND(S$6&gt;=$G75,S$6&lt;=EDATE($G75,MAX(1,N($E75))-1)),$F75,0))</f>
        <v/>
      </c>
    </row>
    <row r="76">
      <c r="A76" s="14" t="n"/>
      <c r="D76" s="15" t="n"/>
      <c r="F76" s="15">
        <f>IF(D76="","",D76/MAX(1,N(E76)))</f>
        <v/>
      </c>
      <c r="G76" s="20">
        <f>IF(A76="","",EOMONTH(A76,IF(DAY(A76)&gt;=$B$1,1,0)+IF($B$2&lt;=$B$1,1,0)-1)+1)</f>
        <v/>
      </c>
      <c r="H76" s="21">
        <f>IF($G76="",0,IF(AND(H$6&gt;=$G76,H$6&lt;=EDATE($G76,MAX(1,N($E76))-1)),$F76,0))</f>
        <v/>
      </c>
      <c r="I76" s="21">
        <f>IF($G76="",0,IF(AND(I$6&gt;=$G76,I$6&lt;=EDATE($G76,MAX(1,N($E76))-1)),$F76,0))</f>
        <v/>
      </c>
      <c r="J76" s="21">
        <f>IF($G76="",0,IF(AND(J$6&gt;=$G76,J$6&lt;=EDATE($G76,MAX(1,N($E76))-1)),$F76,0))</f>
        <v/>
      </c>
      <c r="K76" s="21">
        <f>IF($G76="",0,IF(AND(K$6&gt;=$G76,K$6&lt;=EDATE($G76,MAX(1,N($E76))-1)),$F76,0))</f>
        <v/>
      </c>
      <c r="L76" s="21">
        <f>IF($G76="",0,IF(AND(L$6&gt;=$G76,L$6&lt;=EDATE($G76,MAX(1,N($E76))-1)),$F76,0))</f>
        <v/>
      </c>
      <c r="M76" s="21">
        <f>IF($G76="",0,IF(AND(M$6&gt;=$G76,M$6&lt;=EDATE($G76,MAX(1,N($E76))-1)),$F76,0))</f>
        <v/>
      </c>
      <c r="N76" s="21">
        <f>IF($G76="",0,IF(AND(N$6&gt;=$G76,N$6&lt;=EDATE($G76,MAX(1,N($E76))-1)),$F76,0))</f>
        <v/>
      </c>
      <c r="O76" s="21">
        <f>IF($G76="",0,IF(AND(O$6&gt;=$G76,O$6&lt;=EDATE($G76,MAX(1,N($E76))-1)),$F76,0))</f>
        <v/>
      </c>
      <c r="P76" s="21">
        <f>IF($G76="",0,IF(AND(P$6&gt;=$G76,P$6&lt;=EDATE($G76,MAX(1,N($E76))-1)),$F76,0))</f>
        <v/>
      </c>
      <c r="Q76" s="21">
        <f>IF($G76="",0,IF(AND(Q$6&gt;=$G76,Q$6&lt;=EDATE($G76,MAX(1,N($E76))-1)),$F76,0))</f>
        <v/>
      </c>
      <c r="R76" s="21">
        <f>IF($G76="",0,IF(AND(R$6&gt;=$G76,R$6&lt;=EDATE($G76,MAX(1,N($E76))-1)),$F76,0))</f>
        <v/>
      </c>
      <c r="S76" s="21">
        <f>IF($G76="",0,IF(AND(S$6&gt;=$G76,S$6&lt;=EDATE($G76,MAX(1,N($E76))-1)),$F76,0))</f>
        <v/>
      </c>
    </row>
    <row r="77">
      <c r="A77" s="14" t="n"/>
      <c r="D77" s="15" t="n"/>
      <c r="F77" s="15">
        <f>IF(D77="","",D77/MAX(1,N(E77)))</f>
        <v/>
      </c>
      <c r="G77" s="20">
        <f>IF(A77="","",EOMONTH(A77,IF(DAY(A77)&gt;=$B$1,1,0)+IF($B$2&lt;=$B$1,1,0)-1)+1)</f>
        <v/>
      </c>
      <c r="H77" s="21">
        <f>IF($G77="",0,IF(AND(H$6&gt;=$G77,H$6&lt;=EDATE($G77,MAX(1,N($E77))-1)),$F77,0))</f>
        <v/>
      </c>
      <c r="I77" s="21">
        <f>IF($G77="",0,IF(AND(I$6&gt;=$G77,I$6&lt;=EDATE($G77,MAX(1,N($E77))-1)),$F77,0))</f>
        <v/>
      </c>
      <c r="J77" s="21">
        <f>IF($G77="",0,IF(AND(J$6&gt;=$G77,J$6&lt;=EDATE($G77,MAX(1,N($E77))-1)),$F77,0))</f>
        <v/>
      </c>
      <c r="K77" s="21">
        <f>IF($G77="",0,IF(AND(K$6&gt;=$G77,K$6&lt;=EDATE($G77,MAX(1,N($E77))-1)),$F77,0))</f>
        <v/>
      </c>
      <c r="L77" s="21">
        <f>IF($G77="",0,IF(AND(L$6&gt;=$G77,L$6&lt;=EDATE($G77,MAX(1,N($E77))-1)),$F77,0))</f>
        <v/>
      </c>
      <c r="M77" s="21">
        <f>IF($G77="",0,IF(AND(M$6&gt;=$G77,M$6&lt;=EDATE($G77,MAX(1,N($E77))-1)),$F77,0))</f>
        <v/>
      </c>
      <c r="N77" s="21">
        <f>IF($G77="",0,IF(AND(N$6&gt;=$G77,N$6&lt;=EDATE($G77,MAX(1,N($E77))-1)),$F77,0))</f>
        <v/>
      </c>
      <c r="O77" s="21">
        <f>IF($G77="",0,IF(AND(O$6&gt;=$G77,O$6&lt;=EDATE($G77,MAX(1,N($E77))-1)),$F77,0))</f>
        <v/>
      </c>
      <c r="P77" s="21">
        <f>IF($G77="",0,IF(AND(P$6&gt;=$G77,P$6&lt;=EDATE($G77,MAX(1,N($E77))-1)),$F77,0))</f>
        <v/>
      </c>
      <c r="Q77" s="21">
        <f>IF($G77="",0,IF(AND(Q$6&gt;=$G77,Q$6&lt;=EDATE($G77,MAX(1,N($E77))-1)),$F77,0))</f>
        <v/>
      </c>
      <c r="R77" s="21">
        <f>IF($G77="",0,IF(AND(R$6&gt;=$G77,R$6&lt;=EDATE($G77,MAX(1,N($E77))-1)),$F77,0))</f>
        <v/>
      </c>
      <c r="S77" s="21">
        <f>IF($G77="",0,IF(AND(S$6&gt;=$G77,S$6&lt;=EDATE($G77,MAX(1,N($E77))-1)),$F77,0))</f>
        <v/>
      </c>
    </row>
    <row r="78">
      <c r="A78" s="14" t="n"/>
      <c r="D78" s="15" t="n"/>
      <c r="F78" s="15">
        <f>IF(D78="","",D78/MAX(1,N(E78)))</f>
        <v/>
      </c>
      <c r="G78" s="20">
        <f>IF(A78="","",EOMONTH(A78,IF(DAY(A78)&gt;=$B$1,1,0)+IF($B$2&lt;=$B$1,1,0)-1)+1)</f>
        <v/>
      </c>
      <c r="H78" s="21">
        <f>IF($G78="",0,IF(AND(H$6&gt;=$G78,H$6&lt;=EDATE($G78,MAX(1,N($E78))-1)),$F78,0))</f>
        <v/>
      </c>
      <c r="I78" s="21">
        <f>IF($G78="",0,IF(AND(I$6&gt;=$G78,I$6&lt;=EDATE($G78,MAX(1,N($E78))-1)),$F78,0))</f>
        <v/>
      </c>
      <c r="J78" s="21">
        <f>IF($G78="",0,IF(AND(J$6&gt;=$G78,J$6&lt;=EDATE($G78,MAX(1,N($E78))-1)),$F78,0))</f>
        <v/>
      </c>
      <c r="K78" s="21">
        <f>IF($G78="",0,IF(AND(K$6&gt;=$G78,K$6&lt;=EDATE($G78,MAX(1,N($E78))-1)),$F78,0))</f>
        <v/>
      </c>
      <c r="L78" s="21">
        <f>IF($G78="",0,IF(AND(L$6&gt;=$G78,L$6&lt;=EDATE($G78,MAX(1,N($E78))-1)),$F78,0))</f>
        <v/>
      </c>
      <c r="M78" s="21">
        <f>IF($G78="",0,IF(AND(M$6&gt;=$G78,M$6&lt;=EDATE($G78,MAX(1,N($E78))-1)),$F78,0))</f>
        <v/>
      </c>
      <c r="N78" s="21">
        <f>IF($G78="",0,IF(AND(N$6&gt;=$G78,N$6&lt;=EDATE($G78,MAX(1,N($E78))-1)),$F78,0))</f>
        <v/>
      </c>
      <c r="O78" s="21">
        <f>IF($G78="",0,IF(AND(O$6&gt;=$G78,O$6&lt;=EDATE($G78,MAX(1,N($E78))-1)),$F78,0))</f>
        <v/>
      </c>
      <c r="P78" s="21">
        <f>IF($G78="",0,IF(AND(P$6&gt;=$G78,P$6&lt;=EDATE($G78,MAX(1,N($E78))-1)),$F78,0))</f>
        <v/>
      </c>
      <c r="Q78" s="21">
        <f>IF($G78="",0,IF(AND(Q$6&gt;=$G78,Q$6&lt;=EDATE($G78,MAX(1,N($E78))-1)),$F78,0))</f>
        <v/>
      </c>
      <c r="R78" s="21">
        <f>IF($G78="",0,IF(AND(R$6&gt;=$G78,R$6&lt;=EDATE($G78,MAX(1,N($E78))-1)),$F78,0))</f>
        <v/>
      </c>
      <c r="S78" s="21">
        <f>IF($G78="",0,IF(AND(S$6&gt;=$G78,S$6&lt;=EDATE($G78,MAX(1,N($E78))-1)),$F78,0))</f>
        <v/>
      </c>
    </row>
    <row r="79">
      <c r="A79" s="14" t="n"/>
      <c r="D79" s="15" t="n"/>
      <c r="F79" s="15">
        <f>IF(D79="","",D79/MAX(1,N(E79)))</f>
        <v/>
      </c>
      <c r="G79" s="20">
        <f>IF(A79="","",EOMONTH(A79,IF(DAY(A79)&gt;=$B$1,1,0)+IF($B$2&lt;=$B$1,1,0)-1)+1)</f>
        <v/>
      </c>
      <c r="H79" s="21">
        <f>IF($G79="",0,IF(AND(H$6&gt;=$G79,H$6&lt;=EDATE($G79,MAX(1,N($E79))-1)),$F79,0))</f>
        <v/>
      </c>
      <c r="I79" s="21">
        <f>IF($G79="",0,IF(AND(I$6&gt;=$G79,I$6&lt;=EDATE($G79,MAX(1,N($E79))-1)),$F79,0))</f>
        <v/>
      </c>
      <c r="J79" s="21">
        <f>IF($G79="",0,IF(AND(J$6&gt;=$G79,J$6&lt;=EDATE($G79,MAX(1,N($E79))-1)),$F79,0))</f>
        <v/>
      </c>
      <c r="K79" s="21">
        <f>IF($G79="",0,IF(AND(K$6&gt;=$G79,K$6&lt;=EDATE($G79,MAX(1,N($E79))-1)),$F79,0))</f>
        <v/>
      </c>
      <c r="L79" s="21">
        <f>IF($G79="",0,IF(AND(L$6&gt;=$G79,L$6&lt;=EDATE($G79,MAX(1,N($E79))-1)),$F79,0))</f>
        <v/>
      </c>
      <c r="M79" s="21">
        <f>IF($G79="",0,IF(AND(M$6&gt;=$G79,M$6&lt;=EDATE($G79,MAX(1,N($E79))-1)),$F79,0))</f>
        <v/>
      </c>
      <c r="N79" s="21">
        <f>IF($G79="",0,IF(AND(N$6&gt;=$G79,N$6&lt;=EDATE($G79,MAX(1,N($E79))-1)),$F79,0))</f>
        <v/>
      </c>
      <c r="O79" s="21">
        <f>IF($G79="",0,IF(AND(O$6&gt;=$G79,O$6&lt;=EDATE($G79,MAX(1,N($E79))-1)),$F79,0))</f>
        <v/>
      </c>
      <c r="P79" s="21">
        <f>IF($G79="",0,IF(AND(P$6&gt;=$G79,P$6&lt;=EDATE($G79,MAX(1,N($E79))-1)),$F79,0))</f>
        <v/>
      </c>
      <c r="Q79" s="21">
        <f>IF($G79="",0,IF(AND(Q$6&gt;=$G79,Q$6&lt;=EDATE($G79,MAX(1,N($E79))-1)),$F79,0))</f>
        <v/>
      </c>
      <c r="R79" s="21">
        <f>IF($G79="",0,IF(AND(R$6&gt;=$G79,R$6&lt;=EDATE($G79,MAX(1,N($E79))-1)),$F79,0))</f>
        <v/>
      </c>
      <c r="S79" s="21">
        <f>IF($G79="",0,IF(AND(S$6&gt;=$G79,S$6&lt;=EDATE($G79,MAX(1,N($E79))-1)),$F79,0))</f>
        <v/>
      </c>
    </row>
    <row r="80">
      <c r="A80" s="14" t="n"/>
      <c r="D80" s="15" t="n"/>
      <c r="F80" s="15">
        <f>IF(D80="","",D80/MAX(1,N(E80)))</f>
        <v/>
      </c>
      <c r="G80" s="20">
        <f>IF(A80="","",EOMONTH(A80,IF(DAY(A80)&gt;=$B$1,1,0)+IF($B$2&lt;=$B$1,1,0)-1)+1)</f>
        <v/>
      </c>
      <c r="H80" s="21">
        <f>IF($G80="",0,IF(AND(H$6&gt;=$G80,H$6&lt;=EDATE($G80,MAX(1,N($E80))-1)),$F80,0))</f>
        <v/>
      </c>
      <c r="I80" s="21">
        <f>IF($G80="",0,IF(AND(I$6&gt;=$G80,I$6&lt;=EDATE($G80,MAX(1,N($E80))-1)),$F80,0))</f>
        <v/>
      </c>
      <c r="J80" s="21">
        <f>IF($G80="",0,IF(AND(J$6&gt;=$G80,J$6&lt;=EDATE($G80,MAX(1,N($E80))-1)),$F80,0))</f>
        <v/>
      </c>
      <c r="K80" s="21">
        <f>IF($G80="",0,IF(AND(K$6&gt;=$G80,K$6&lt;=EDATE($G80,MAX(1,N($E80))-1)),$F80,0))</f>
        <v/>
      </c>
      <c r="L80" s="21">
        <f>IF($G80="",0,IF(AND(L$6&gt;=$G80,L$6&lt;=EDATE($G80,MAX(1,N($E80))-1)),$F80,0))</f>
        <v/>
      </c>
      <c r="M80" s="21">
        <f>IF($G80="",0,IF(AND(M$6&gt;=$G80,M$6&lt;=EDATE($G80,MAX(1,N($E80))-1)),$F80,0))</f>
        <v/>
      </c>
      <c r="N80" s="21">
        <f>IF($G80="",0,IF(AND(N$6&gt;=$G80,N$6&lt;=EDATE($G80,MAX(1,N($E80))-1)),$F80,0))</f>
        <v/>
      </c>
      <c r="O80" s="21">
        <f>IF($G80="",0,IF(AND(O$6&gt;=$G80,O$6&lt;=EDATE($G80,MAX(1,N($E80))-1)),$F80,0))</f>
        <v/>
      </c>
      <c r="P80" s="21">
        <f>IF($G80="",0,IF(AND(P$6&gt;=$G80,P$6&lt;=EDATE($G80,MAX(1,N($E80))-1)),$F80,0))</f>
        <v/>
      </c>
      <c r="Q80" s="21">
        <f>IF($G80="",0,IF(AND(Q$6&gt;=$G80,Q$6&lt;=EDATE($G80,MAX(1,N($E80))-1)),$F80,0))</f>
        <v/>
      </c>
      <c r="R80" s="21">
        <f>IF($G80="",0,IF(AND(R$6&gt;=$G80,R$6&lt;=EDATE($G80,MAX(1,N($E80))-1)),$F80,0))</f>
        <v/>
      </c>
      <c r="S80" s="21">
        <f>IF($G80="",0,IF(AND(S$6&gt;=$G80,S$6&lt;=EDATE($G80,MAX(1,N($E80))-1)),$F80,0))</f>
        <v/>
      </c>
    </row>
    <row r="81">
      <c r="A81" s="14" t="n"/>
      <c r="D81" s="15" t="n"/>
      <c r="F81" s="15">
        <f>IF(D81="","",D81/MAX(1,N(E81)))</f>
        <v/>
      </c>
      <c r="G81" s="20">
        <f>IF(A81="","",EOMONTH(A81,IF(DAY(A81)&gt;=$B$1,1,0)+IF($B$2&lt;=$B$1,1,0)-1)+1)</f>
        <v/>
      </c>
      <c r="H81" s="21">
        <f>IF($G81="",0,IF(AND(H$6&gt;=$G81,H$6&lt;=EDATE($G81,MAX(1,N($E81))-1)),$F81,0))</f>
        <v/>
      </c>
      <c r="I81" s="21">
        <f>IF($G81="",0,IF(AND(I$6&gt;=$G81,I$6&lt;=EDATE($G81,MAX(1,N($E81))-1)),$F81,0))</f>
        <v/>
      </c>
      <c r="J81" s="21">
        <f>IF($G81="",0,IF(AND(J$6&gt;=$G81,J$6&lt;=EDATE($G81,MAX(1,N($E81))-1)),$F81,0))</f>
        <v/>
      </c>
      <c r="K81" s="21">
        <f>IF($G81="",0,IF(AND(K$6&gt;=$G81,K$6&lt;=EDATE($G81,MAX(1,N($E81))-1)),$F81,0))</f>
        <v/>
      </c>
      <c r="L81" s="21">
        <f>IF($G81="",0,IF(AND(L$6&gt;=$G81,L$6&lt;=EDATE($G81,MAX(1,N($E81))-1)),$F81,0))</f>
        <v/>
      </c>
      <c r="M81" s="21">
        <f>IF($G81="",0,IF(AND(M$6&gt;=$G81,M$6&lt;=EDATE($G81,MAX(1,N($E81))-1)),$F81,0))</f>
        <v/>
      </c>
      <c r="N81" s="21">
        <f>IF($G81="",0,IF(AND(N$6&gt;=$G81,N$6&lt;=EDATE($G81,MAX(1,N($E81))-1)),$F81,0))</f>
        <v/>
      </c>
      <c r="O81" s="21">
        <f>IF($G81="",0,IF(AND(O$6&gt;=$G81,O$6&lt;=EDATE($G81,MAX(1,N($E81))-1)),$F81,0))</f>
        <v/>
      </c>
      <c r="P81" s="21">
        <f>IF($G81="",0,IF(AND(P$6&gt;=$G81,P$6&lt;=EDATE($G81,MAX(1,N($E81))-1)),$F81,0))</f>
        <v/>
      </c>
      <c r="Q81" s="21">
        <f>IF($G81="",0,IF(AND(Q$6&gt;=$G81,Q$6&lt;=EDATE($G81,MAX(1,N($E81))-1)),$F81,0))</f>
        <v/>
      </c>
      <c r="R81" s="21">
        <f>IF($G81="",0,IF(AND(R$6&gt;=$G81,R$6&lt;=EDATE($G81,MAX(1,N($E81))-1)),$F81,0))</f>
        <v/>
      </c>
      <c r="S81" s="21">
        <f>IF($G81="",0,IF(AND(S$6&gt;=$G81,S$6&lt;=EDATE($G81,MAX(1,N($E81))-1)),$F81,0))</f>
        <v/>
      </c>
    </row>
    <row r="82">
      <c r="A82" s="14" t="n"/>
      <c r="D82" s="15" t="n"/>
      <c r="F82" s="15">
        <f>IF(D82="","",D82/MAX(1,N(E82)))</f>
        <v/>
      </c>
      <c r="G82" s="20">
        <f>IF(A82="","",EOMONTH(A82,IF(DAY(A82)&gt;=$B$1,1,0)+IF($B$2&lt;=$B$1,1,0)-1)+1)</f>
        <v/>
      </c>
      <c r="H82" s="21">
        <f>IF($G82="",0,IF(AND(H$6&gt;=$G82,H$6&lt;=EDATE($G82,MAX(1,N($E82))-1)),$F82,0))</f>
        <v/>
      </c>
      <c r="I82" s="21">
        <f>IF($G82="",0,IF(AND(I$6&gt;=$G82,I$6&lt;=EDATE($G82,MAX(1,N($E82))-1)),$F82,0))</f>
        <v/>
      </c>
      <c r="J82" s="21">
        <f>IF($G82="",0,IF(AND(J$6&gt;=$G82,J$6&lt;=EDATE($G82,MAX(1,N($E82))-1)),$F82,0))</f>
        <v/>
      </c>
      <c r="K82" s="21">
        <f>IF($G82="",0,IF(AND(K$6&gt;=$G82,K$6&lt;=EDATE($G82,MAX(1,N($E82))-1)),$F82,0))</f>
        <v/>
      </c>
      <c r="L82" s="21">
        <f>IF($G82="",0,IF(AND(L$6&gt;=$G82,L$6&lt;=EDATE($G82,MAX(1,N($E82))-1)),$F82,0))</f>
        <v/>
      </c>
      <c r="M82" s="21">
        <f>IF($G82="",0,IF(AND(M$6&gt;=$G82,M$6&lt;=EDATE($G82,MAX(1,N($E82))-1)),$F82,0))</f>
        <v/>
      </c>
      <c r="N82" s="21">
        <f>IF($G82="",0,IF(AND(N$6&gt;=$G82,N$6&lt;=EDATE($G82,MAX(1,N($E82))-1)),$F82,0))</f>
        <v/>
      </c>
      <c r="O82" s="21">
        <f>IF($G82="",0,IF(AND(O$6&gt;=$G82,O$6&lt;=EDATE($G82,MAX(1,N($E82))-1)),$F82,0))</f>
        <v/>
      </c>
      <c r="P82" s="21">
        <f>IF($G82="",0,IF(AND(P$6&gt;=$G82,P$6&lt;=EDATE($G82,MAX(1,N($E82))-1)),$F82,0))</f>
        <v/>
      </c>
      <c r="Q82" s="21">
        <f>IF($G82="",0,IF(AND(Q$6&gt;=$G82,Q$6&lt;=EDATE($G82,MAX(1,N($E82))-1)),$F82,0))</f>
        <v/>
      </c>
      <c r="R82" s="21">
        <f>IF($G82="",0,IF(AND(R$6&gt;=$G82,R$6&lt;=EDATE($G82,MAX(1,N($E82))-1)),$F82,0))</f>
        <v/>
      </c>
      <c r="S82" s="21">
        <f>IF($G82="",0,IF(AND(S$6&gt;=$G82,S$6&lt;=EDATE($G82,MAX(1,N($E82))-1)),$F82,0))</f>
        <v/>
      </c>
    </row>
    <row r="83">
      <c r="A83" s="14" t="n"/>
      <c r="D83" s="15" t="n"/>
      <c r="F83" s="15">
        <f>IF(D83="","",D83/MAX(1,N(E83)))</f>
        <v/>
      </c>
      <c r="G83" s="20">
        <f>IF(A83="","",EOMONTH(A83,IF(DAY(A83)&gt;=$B$1,1,0)+IF($B$2&lt;=$B$1,1,0)-1)+1)</f>
        <v/>
      </c>
      <c r="H83" s="21">
        <f>IF($G83="",0,IF(AND(H$6&gt;=$G83,H$6&lt;=EDATE($G83,MAX(1,N($E83))-1)),$F83,0))</f>
        <v/>
      </c>
      <c r="I83" s="21">
        <f>IF($G83="",0,IF(AND(I$6&gt;=$G83,I$6&lt;=EDATE($G83,MAX(1,N($E83))-1)),$F83,0))</f>
        <v/>
      </c>
      <c r="J83" s="21">
        <f>IF($G83="",0,IF(AND(J$6&gt;=$G83,J$6&lt;=EDATE($G83,MAX(1,N($E83))-1)),$F83,0))</f>
        <v/>
      </c>
      <c r="K83" s="21">
        <f>IF($G83="",0,IF(AND(K$6&gt;=$G83,K$6&lt;=EDATE($G83,MAX(1,N($E83))-1)),$F83,0))</f>
        <v/>
      </c>
      <c r="L83" s="21">
        <f>IF($G83="",0,IF(AND(L$6&gt;=$G83,L$6&lt;=EDATE($G83,MAX(1,N($E83))-1)),$F83,0))</f>
        <v/>
      </c>
      <c r="M83" s="21">
        <f>IF($G83="",0,IF(AND(M$6&gt;=$G83,M$6&lt;=EDATE($G83,MAX(1,N($E83))-1)),$F83,0))</f>
        <v/>
      </c>
      <c r="N83" s="21">
        <f>IF($G83="",0,IF(AND(N$6&gt;=$G83,N$6&lt;=EDATE($G83,MAX(1,N($E83))-1)),$F83,0))</f>
        <v/>
      </c>
      <c r="O83" s="21">
        <f>IF($G83="",0,IF(AND(O$6&gt;=$G83,O$6&lt;=EDATE($G83,MAX(1,N($E83))-1)),$F83,0))</f>
        <v/>
      </c>
      <c r="P83" s="21">
        <f>IF($G83="",0,IF(AND(P$6&gt;=$G83,P$6&lt;=EDATE($G83,MAX(1,N($E83))-1)),$F83,0))</f>
        <v/>
      </c>
      <c r="Q83" s="21">
        <f>IF($G83="",0,IF(AND(Q$6&gt;=$G83,Q$6&lt;=EDATE($G83,MAX(1,N($E83))-1)),$F83,0))</f>
        <v/>
      </c>
      <c r="R83" s="21">
        <f>IF($G83="",0,IF(AND(R$6&gt;=$G83,R$6&lt;=EDATE($G83,MAX(1,N($E83))-1)),$F83,0))</f>
        <v/>
      </c>
      <c r="S83" s="21">
        <f>IF($G83="",0,IF(AND(S$6&gt;=$G83,S$6&lt;=EDATE($G83,MAX(1,N($E83))-1)),$F83,0))</f>
        <v/>
      </c>
    </row>
    <row r="84">
      <c r="A84" s="14" t="n"/>
      <c r="D84" s="15" t="n"/>
      <c r="F84" s="15">
        <f>IF(D84="","",D84/MAX(1,N(E84)))</f>
        <v/>
      </c>
      <c r="G84" s="20">
        <f>IF(A84="","",EOMONTH(A84,IF(DAY(A84)&gt;=$B$1,1,0)+IF($B$2&lt;=$B$1,1,0)-1)+1)</f>
        <v/>
      </c>
      <c r="H84" s="21">
        <f>IF($G84="",0,IF(AND(H$6&gt;=$G84,H$6&lt;=EDATE($G84,MAX(1,N($E84))-1)),$F84,0))</f>
        <v/>
      </c>
      <c r="I84" s="21">
        <f>IF($G84="",0,IF(AND(I$6&gt;=$G84,I$6&lt;=EDATE($G84,MAX(1,N($E84))-1)),$F84,0))</f>
        <v/>
      </c>
      <c r="J84" s="21">
        <f>IF($G84="",0,IF(AND(J$6&gt;=$G84,J$6&lt;=EDATE($G84,MAX(1,N($E84))-1)),$F84,0))</f>
        <v/>
      </c>
      <c r="K84" s="21">
        <f>IF($G84="",0,IF(AND(K$6&gt;=$G84,K$6&lt;=EDATE($G84,MAX(1,N($E84))-1)),$F84,0))</f>
        <v/>
      </c>
      <c r="L84" s="21">
        <f>IF($G84="",0,IF(AND(L$6&gt;=$G84,L$6&lt;=EDATE($G84,MAX(1,N($E84))-1)),$F84,0))</f>
        <v/>
      </c>
      <c r="M84" s="21">
        <f>IF($G84="",0,IF(AND(M$6&gt;=$G84,M$6&lt;=EDATE($G84,MAX(1,N($E84))-1)),$F84,0))</f>
        <v/>
      </c>
      <c r="N84" s="21">
        <f>IF($G84="",0,IF(AND(N$6&gt;=$G84,N$6&lt;=EDATE($G84,MAX(1,N($E84))-1)),$F84,0))</f>
        <v/>
      </c>
      <c r="O84" s="21">
        <f>IF($G84="",0,IF(AND(O$6&gt;=$G84,O$6&lt;=EDATE($G84,MAX(1,N($E84))-1)),$F84,0))</f>
        <v/>
      </c>
      <c r="P84" s="21">
        <f>IF($G84="",0,IF(AND(P$6&gt;=$G84,P$6&lt;=EDATE($G84,MAX(1,N($E84))-1)),$F84,0))</f>
        <v/>
      </c>
      <c r="Q84" s="21">
        <f>IF($G84="",0,IF(AND(Q$6&gt;=$G84,Q$6&lt;=EDATE($G84,MAX(1,N($E84))-1)),$F84,0))</f>
        <v/>
      </c>
      <c r="R84" s="21">
        <f>IF($G84="",0,IF(AND(R$6&gt;=$G84,R$6&lt;=EDATE($G84,MAX(1,N($E84))-1)),$F84,0))</f>
        <v/>
      </c>
      <c r="S84" s="21">
        <f>IF($G84="",0,IF(AND(S$6&gt;=$G84,S$6&lt;=EDATE($G84,MAX(1,N($E84))-1)),$F84,0))</f>
        <v/>
      </c>
    </row>
    <row r="85">
      <c r="A85" s="14" t="n"/>
      <c r="D85" s="15" t="n"/>
      <c r="F85" s="15">
        <f>IF(D85="","",D85/MAX(1,N(E85)))</f>
        <v/>
      </c>
      <c r="G85" s="20">
        <f>IF(A85="","",EOMONTH(A85,IF(DAY(A85)&gt;=$B$1,1,0)+IF($B$2&lt;=$B$1,1,0)-1)+1)</f>
        <v/>
      </c>
      <c r="H85" s="21">
        <f>IF($G85="",0,IF(AND(H$6&gt;=$G85,H$6&lt;=EDATE($G85,MAX(1,N($E85))-1)),$F85,0))</f>
        <v/>
      </c>
      <c r="I85" s="21">
        <f>IF($G85="",0,IF(AND(I$6&gt;=$G85,I$6&lt;=EDATE($G85,MAX(1,N($E85))-1)),$F85,0))</f>
        <v/>
      </c>
      <c r="J85" s="21">
        <f>IF($G85="",0,IF(AND(J$6&gt;=$G85,J$6&lt;=EDATE($G85,MAX(1,N($E85))-1)),$F85,0))</f>
        <v/>
      </c>
      <c r="K85" s="21">
        <f>IF($G85="",0,IF(AND(K$6&gt;=$G85,K$6&lt;=EDATE($G85,MAX(1,N($E85))-1)),$F85,0))</f>
        <v/>
      </c>
      <c r="L85" s="21">
        <f>IF($G85="",0,IF(AND(L$6&gt;=$G85,L$6&lt;=EDATE($G85,MAX(1,N($E85))-1)),$F85,0))</f>
        <v/>
      </c>
      <c r="M85" s="21">
        <f>IF($G85="",0,IF(AND(M$6&gt;=$G85,M$6&lt;=EDATE($G85,MAX(1,N($E85))-1)),$F85,0))</f>
        <v/>
      </c>
      <c r="N85" s="21">
        <f>IF($G85="",0,IF(AND(N$6&gt;=$G85,N$6&lt;=EDATE($G85,MAX(1,N($E85))-1)),$F85,0))</f>
        <v/>
      </c>
      <c r="O85" s="21">
        <f>IF($G85="",0,IF(AND(O$6&gt;=$G85,O$6&lt;=EDATE($G85,MAX(1,N($E85))-1)),$F85,0))</f>
        <v/>
      </c>
      <c r="P85" s="21">
        <f>IF($G85="",0,IF(AND(P$6&gt;=$G85,P$6&lt;=EDATE($G85,MAX(1,N($E85))-1)),$F85,0))</f>
        <v/>
      </c>
      <c r="Q85" s="21">
        <f>IF($G85="",0,IF(AND(Q$6&gt;=$G85,Q$6&lt;=EDATE($G85,MAX(1,N($E85))-1)),$F85,0))</f>
        <v/>
      </c>
      <c r="R85" s="21">
        <f>IF($G85="",0,IF(AND(R$6&gt;=$G85,R$6&lt;=EDATE($G85,MAX(1,N($E85))-1)),$F85,0))</f>
        <v/>
      </c>
      <c r="S85" s="21">
        <f>IF($G85="",0,IF(AND(S$6&gt;=$G85,S$6&lt;=EDATE($G85,MAX(1,N($E85))-1)),$F85,0))</f>
        <v/>
      </c>
    </row>
    <row r="86">
      <c r="A86" s="14" t="n"/>
      <c r="D86" s="15" t="n"/>
      <c r="F86" s="15">
        <f>IF(D86="","",D86/MAX(1,N(E86)))</f>
        <v/>
      </c>
      <c r="G86" s="20">
        <f>IF(A86="","",EOMONTH(A86,IF(DAY(A86)&gt;=$B$1,1,0)+IF($B$2&lt;=$B$1,1,0)-1)+1)</f>
        <v/>
      </c>
      <c r="H86" s="21">
        <f>IF($G86="",0,IF(AND(H$6&gt;=$G86,H$6&lt;=EDATE($G86,MAX(1,N($E86))-1)),$F86,0))</f>
        <v/>
      </c>
      <c r="I86" s="21">
        <f>IF($G86="",0,IF(AND(I$6&gt;=$G86,I$6&lt;=EDATE($G86,MAX(1,N($E86))-1)),$F86,0))</f>
        <v/>
      </c>
      <c r="J86" s="21">
        <f>IF($G86="",0,IF(AND(J$6&gt;=$G86,J$6&lt;=EDATE($G86,MAX(1,N($E86))-1)),$F86,0))</f>
        <v/>
      </c>
      <c r="K86" s="21">
        <f>IF($G86="",0,IF(AND(K$6&gt;=$G86,K$6&lt;=EDATE($G86,MAX(1,N($E86))-1)),$F86,0))</f>
        <v/>
      </c>
      <c r="L86" s="21">
        <f>IF($G86="",0,IF(AND(L$6&gt;=$G86,L$6&lt;=EDATE($G86,MAX(1,N($E86))-1)),$F86,0))</f>
        <v/>
      </c>
      <c r="M86" s="21">
        <f>IF($G86="",0,IF(AND(M$6&gt;=$G86,M$6&lt;=EDATE($G86,MAX(1,N($E86))-1)),$F86,0))</f>
        <v/>
      </c>
      <c r="N86" s="21">
        <f>IF($G86="",0,IF(AND(N$6&gt;=$G86,N$6&lt;=EDATE($G86,MAX(1,N($E86))-1)),$F86,0))</f>
        <v/>
      </c>
      <c r="O86" s="21">
        <f>IF($G86="",0,IF(AND(O$6&gt;=$G86,O$6&lt;=EDATE($G86,MAX(1,N($E86))-1)),$F86,0))</f>
        <v/>
      </c>
      <c r="P86" s="21">
        <f>IF($G86="",0,IF(AND(P$6&gt;=$G86,P$6&lt;=EDATE($G86,MAX(1,N($E86))-1)),$F86,0))</f>
        <v/>
      </c>
      <c r="Q86" s="21">
        <f>IF($G86="",0,IF(AND(Q$6&gt;=$G86,Q$6&lt;=EDATE($G86,MAX(1,N($E86))-1)),$F86,0))</f>
        <v/>
      </c>
      <c r="R86" s="21">
        <f>IF($G86="",0,IF(AND(R$6&gt;=$G86,R$6&lt;=EDATE($G86,MAX(1,N($E86))-1)),$F86,0))</f>
        <v/>
      </c>
      <c r="S86" s="21">
        <f>IF($G86="",0,IF(AND(S$6&gt;=$G86,S$6&lt;=EDATE($G86,MAX(1,N($E86))-1)),$F86,0))</f>
        <v/>
      </c>
    </row>
    <row r="87">
      <c r="A87" s="14" t="n"/>
      <c r="D87" s="15" t="n"/>
      <c r="F87" s="15">
        <f>IF(D87="","",D87/MAX(1,N(E87)))</f>
        <v/>
      </c>
      <c r="G87" s="20">
        <f>IF(A87="","",EOMONTH(A87,IF(DAY(A87)&gt;=$B$1,1,0)+IF($B$2&lt;=$B$1,1,0)-1)+1)</f>
        <v/>
      </c>
      <c r="H87" s="21">
        <f>IF($G87="",0,IF(AND(H$6&gt;=$G87,H$6&lt;=EDATE($G87,MAX(1,N($E87))-1)),$F87,0))</f>
        <v/>
      </c>
      <c r="I87" s="21">
        <f>IF($G87="",0,IF(AND(I$6&gt;=$G87,I$6&lt;=EDATE($G87,MAX(1,N($E87))-1)),$F87,0))</f>
        <v/>
      </c>
      <c r="J87" s="21">
        <f>IF($G87="",0,IF(AND(J$6&gt;=$G87,J$6&lt;=EDATE($G87,MAX(1,N($E87))-1)),$F87,0))</f>
        <v/>
      </c>
      <c r="K87" s="21">
        <f>IF($G87="",0,IF(AND(K$6&gt;=$G87,K$6&lt;=EDATE($G87,MAX(1,N($E87))-1)),$F87,0))</f>
        <v/>
      </c>
      <c r="L87" s="21">
        <f>IF($G87="",0,IF(AND(L$6&gt;=$G87,L$6&lt;=EDATE($G87,MAX(1,N($E87))-1)),$F87,0))</f>
        <v/>
      </c>
      <c r="M87" s="21">
        <f>IF($G87="",0,IF(AND(M$6&gt;=$G87,M$6&lt;=EDATE($G87,MAX(1,N($E87))-1)),$F87,0))</f>
        <v/>
      </c>
      <c r="N87" s="21">
        <f>IF($G87="",0,IF(AND(N$6&gt;=$G87,N$6&lt;=EDATE($G87,MAX(1,N($E87))-1)),$F87,0))</f>
        <v/>
      </c>
      <c r="O87" s="21">
        <f>IF($G87="",0,IF(AND(O$6&gt;=$G87,O$6&lt;=EDATE($G87,MAX(1,N($E87))-1)),$F87,0))</f>
        <v/>
      </c>
      <c r="P87" s="21">
        <f>IF($G87="",0,IF(AND(P$6&gt;=$G87,P$6&lt;=EDATE($G87,MAX(1,N($E87))-1)),$F87,0))</f>
        <v/>
      </c>
      <c r="Q87" s="21">
        <f>IF($G87="",0,IF(AND(Q$6&gt;=$G87,Q$6&lt;=EDATE($G87,MAX(1,N($E87))-1)),$F87,0))</f>
        <v/>
      </c>
      <c r="R87" s="21">
        <f>IF($G87="",0,IF(AND(R$6&gt;=$G87,R$6&lt;=EDATE($G87,MAX(1,N($E87))-1)),$F87,0))</f>
        <v/>
      </c>
      <c r="S87" s="21">
        <f>IF($G87="",0,IF(AND(S$6&gt;=$G87,S$6&lt;=EDATE($G87,MAX(1,N($E87))-1)),$F87,0))</f>
        <v/>
      </c>
    </row>
    <row r="88">
      <c r="A88" s="14" t="n"/>
      <c r="D88" s="15" t="n"/>
      <c r="F88" s="15">
        <f>IF(D88="","",D88/MAX(1,N(E88)))</f>
        <v/>
      </c>
      <c r="G88" s="20">
        <f>IF(A88="","",EOMONTH(A88,IF(DAY(A88)&gt;=$B$1,1,0)+IF($B$2&lt;=$B$1,1,0)-1)+1)</f>
        <v/>
      </c>
      <c r="H88" s="21">
        <f>IF($G88="",0,IF(AND(H$6&gt;=$G88,H$6&lt;=EDATE($G88,MAX(1,N($E88))-1)),$F88,0))</f>
        <v/>
      </c>
      <c r="I88" s="21">
        <f>IF($G88="",0,IF(AND(I$6&gt;=$G88,I$6&lt;=EDATE($G88,MAX(1,N($E88))-1)),$F88,0))</f>
        <v/>
      </c>
      <c r="J88" s="21">
        <f>IF($G88="",0,IF(AND(J$6&gt;=$G88,J$6&lt;=EDATE($G88,MAX(1,N($E88))-1)),$F88,0))</f>
        <v/>
      </c>
      <c r="K88" s="21">
        <f>IF($G88="",0,IF(AND(K$6&gt;=$G88,K$6&lt;=EDATE($G88,MAX(1,N($E88))-1)),$F88,0))</f>
        <v/>
      </c>
      <c r="L88" s="21">
        <f>IF($G88="",0,IF(AND(L$6&gt;=$G88,L$6&lt;=EDATE($G88,MAX(1,N($E88))-1)),$F88,0))</f>
        <v/>
      </c>
      <c r="M88" s="21">
        <f>IF($G88="",0,IF(AND(M$6&gt;=$G88,M$6&lt;=EDATE($G88,MAX(1,N($E88))-1)),$F88,0))</f>
        <v/>
      </c>
      <c r="N88" s="21">
        <f>IF($G88="",0,IF(AND(N$6&gt;=$G88,N$6&lt;=EDATE($G88,MAX(1,N($E88))-1)),$F88,0))</f>
        <v/>
      </c>
      <c r="O88" s="21">
        <f>IF($G88="",0,IF(AND(O$6&gt;=$G88,O$6&lt;=EDATE($G88,MAX(1,N($E88))-1)),$F88,0))</f>
        <v/>
      </c>
      <c r="P88" s="21">
        <f>IF($G88="",0,IF(AND(P$6&gt;=$G88,P$6&lt;=EDATE($G88,MAX(1,N($E88))-1)),$F88,0))</f>
        <v/>
      </c>
      <c r="Q88" s="21">
        <f>IF($G88="",0,IF(AND(Q$6&gt;=$G88,Q$6&lt;=EDATE($G88,MAX(1,N($E88))-1)),$F88,0))</f>
        <v/>
      </c>
      <c r="R88" s="21">
        <f>IF($G88="",0,IF(AND(R$6&gt;=$G88,R$6&lt;=EDATE($G88,MAX(1,N($E88))-1)),$F88,0))</f>
        <v/>
      </c>
      <c r="S88" s="21">
        <f>IF($G88="",0,IF(AND(S$6&gt;=$G88,S$6&lt;=EDATE($G88,MAX(1,N($E88))-1)),$F88,0))</f>
        <v/>
      </c>
    </row>
    <row r="89">
      <c r="A89" s="14" t="n"/>
      <c r="D89" s="15" t="n"/>
      <c r="F89" s="15">
        <f>IF(D89="","",D89/MAX(1,N(E89)))</f>
        <v/>
      </c>
      <c r="G89" s="20">
        <f>IF(A89="","",EOMONTH(A89,IF(DAY(A89)&gt;=$B$1,1,0)+IF($B$2&lt;=$B$1,1,0)-1)+1)</f>
        <v/>
      </c>
      <c r="H89" s="21">
        <f>IF($G89="",0,IF(AND(H$6&gt;=$G89,H$6&lt;=EDATE($G89,MAX(1,N($E89))-1)),$F89,0))</f>
        <v/>
      </c>
      <c r="I89" s="21">
        <f>IF($G89="",0,IF(AND(I$6&gt;=$G89,I$6&lt;=EDATE($G89,MAX(1,N($E89))-1)),$F89,0))</f>
        <v/>
      </c>
      <c r="J89" s="21">
        <f>IF($G89="",0,IF(AND(J$6&gt;=$G89,J$6&lt;=EDATE($G89,MAX(1,N($E89))-1)),$F89,0))</f>
        <v/>
      </c>
      <c r="K89" s="21">
        <f>IF($G89="",0,IF(AND(K$6&gt;=$G89,K$6&lt;=EDATE($G89,MAX(1,N($E89))-1)),$F89,0))</f>
        <v/>
      </c>
      <c r="L89" s="21">
        <f>IF($G89="",0,IF(AND(L$6&gt;=$G89,L$6&lt;=EDATE($G89,MAX(1,N($E89))-1)),$F89,0))</f>
        <v/>
      </c>
      <c r="M89" s="21">
        <f>IF($G89="",0,IF(AND(M$6&gt;=$G89,M$6&lt;=EDATE($G89,MAX(1,N($E89))-1)),$F89,0))</f>
        <v/>
      </c>
      <c r="N89" s="21">
        <f>IF($G89="",0,IF(AND(N$6&gt;=$G89,N$6&lt;=EDATE($G89,MAX(1,N($E89))-1)),$F89,0))</f>
        <v/>
      </c>
      <c r="O89" s="21">
        <f>IF($G89="",0,IF(AND(O$6&gt;=$G89,O$6&lt;=EDATE($G89,MAX(1,N($E89))-1)),$F89,0))</f>
        <v/>
      </c>
      <c r="P89" s="21">
        <f>IF($G89="",0,IF(AND(P$6&gt;=$G89,P$6&lt;=EDATE($G89,MAX(1,N($E89))-1)),$F89,0))</f>
        <v/>
      </c>
      <c r="Q89" s="21">
        <f>IF($G89="",0,IF(AND(Q$6&gt;=$G89,Q$6&lt;=EDATE($G89,MAX(1,N($E89))-1)),$F89,0))</f>
        <v/>
      </c>
      <c r="R89" s="21">
        <f>IF($G89="",0,IF(AND(R$6&gt;=$G89,R$6&lt;=EDATE($G89,MAX(1,N($E89))-1)),$F89,0))</f>
        <v/>
      </c>
      <c r="S89" s="21">
        <f>IF($G89="",0,IF(AND(S$6&gt;=$G89,S$6&lt;=EDATE($G89,MAX(1,N($E89))-1)),$F89,0))</f>
        <v/>
      </c>
    </row>
    <row r="90">
      <c r="A90" s="14" t="n"/>
      <c r="D90" s="15" t="n"/>
      <c r="F90" s="15">
        <f>IF(D90="","",D90/MAX(1,N(E90)))</f>
        <v/>
      </c>
      <c r="G90" s="20">
        <f>IF(A90="","",EOMONTH(A90,IF(DAY(A90)&gt;=$B$1,1,0)+IF($B$2&lt;=$B$1,1,0)-1)+1)</f>
        <v/>
      </c>
      <c r="H90" s="21">
        <f>IF($G90="",0,IF(AND(H$6&gt;=$G90,H$6&lt;=EDATE($G90,MAX(1,N($E90))-1)),$F90,0))</f>
        <v/>
      </c>
      <c r="I90" s="21">
        <f>IF($G90="",0,IF(AND(I$6&gt;=$G90,I$6&lt;=EDATE($G90,MAX(1,N($E90))-1)),$F90,0))</f>
        <v/>
      </c>
      <c r="J90" s="21">
        <f>IF($G90="",0,IF(AND(J$6&gt;=$G90,J$6&lt;=EDATE($G90,MAX(1,N($E90))-1)),$F90,0))</f>
        <v/>
      </c>
      <c r="K90" s="21">
        <f>IF($G90="",0,IF(AND(K$6&gt;=$G90,K$6&lt;=EDATE($G90,MAX(1,N($E90))-1)),$F90,0))</f>
        <v/>
      </c>
      <c r="L90" s="21">
        <f>IF($G90="",0,IF(AND(L$6&gt;=$G90,L$6&lt;=EDATE($G90,MAX(1,N($E90))-1)),$F90,0))</f>
        <v/>
      </c>
      <c r="M90" s="21">
        <f>IF($G90="",0,IF(AND(M$6&gt;=$G90,M$6&lt;=EDATE($G90,MAX(1,N($E90))-1)),$F90,0))</f>
        <v/>
      </c>
      <c r="N90" s="21">
        <f>IF($G90="",0,IF(AND(N$6&gt;=$G90,N$6&lt;=EDATE($G90,MAX(1,N($E90))-1)),$F90,0))</f>
        <v/>
      </c>
      <c r="O90" s="21">
        <f>IF($G90="",0,IF(AND(O$6&gt;=$G90,O$6&lt;=EDATE($G90,MAX(1,N($E90))-1)),$F90,0))</f>
        <v/>
      </c>
      <c r="P90" s="21">
        <f>IF($G90="",0,IF(AND(P$6&gt;=$G90,P$6&lt;=EDATE($G90,MAX(1,N($E90))-1)),$F90,0))</f>
        <v/>
      </c>
      <c r="Q90" s="21">
        <f>IF($G90="",0,IF(AND(Q$6&gt;=$G90,Q$6&lt;=EDATE($G90,MAX(1,N($E90))-1)),$F90,0))</f>
        <v/>
      </c>
      <c r="R90" s="21">
        <f>IF($G90="",0,IF(AND(R$6&gt;=$G90,R$6&lt;=EDATE($G90,MAX(1,N($E90))-1)),$F90,0))</f>
        <v/>
      </c>
      <c r="S90" s="21">
        <f>IF($G90="",0,IF(AND(S$6&gt;=$G90,S$6&lt;=EDATE($G90,MAX(1,N($E90))-1)),$F90,0))</f>
        <v/>
      </c>
    </row>
    <row r="91">
      <c r="A91" s="14" t="n"/>
      <c r="D91" s="15" t="n"/>
      <c r="F91" s="15">
        <f>IF(D91="","",D91/MAX(1,N(E91)))</f>
        <v/>
      </c>
      <c r="G91" s="20">
        <f>IF(A91="","",EOMONTH(A91,IF(DAY(A91)&gt;=$B$1,1,0)+IF($B$2&lt;=$B$1,1,0)-1)+1)</f>
        <v/>
      </c>
      <c r="H91" s="21">
        <f>IF($G91="",0,IF(AND(H$6&gt;=$G91,H$6&lt;=EDATE($G91,MAX(1,N($E91))-1)),$F91,0))</f>
        <v/>
      </c>
      <c r="I91" s="21">
        <f>IF($G91="",0,IF(AND(I$6&gt;=$G91,I$6&lt;=EDATE($G91,MAX(1,N($E91))-1)),$F91,0))</f>
        <v/>
      </c>
      <c r="J91" s="21">
        <f>IF($G91="",0,IF(AND(J$6&gt;=$G91,J$6&lt;=EDATE($G91,MAX(1,N($E91))-1)),$F91,0))</f>
        <v/>
      </c>
      <c r="K91" s="21">
        <f>IF($G91="",0,IF(AND(K$6&gt;=$G91,K$6&lt;=EDATE($G91,MAX(1,N($E91))-1)),$F91,0))</f>
        <v/>
      </c>
      <c r="L91" s="21">
        <f>IF($G91="",0,IF(AND(L$6&gt;=$G91,L$6&lt;=EDATE($G91,MAX(1,N($E91))-1)),$F91,0))</f>
        <v/>
      </c>
      <c r="M91" s="21">
        <f>IF($G91="",0,IF(AND(M$6&gt;=$G91,M$6&lt;=EDATE($G91,MAX(1,N($E91))-1)),$F91,0))</f>
        <v/>
      </c>
      <c r="N91" s="21">
        <f>IF($G91="",0,IF(AND(N$6&gt;=$G91,N$6&lt;=EDATE($G91,MAX(1,N($E91))-1)),$F91,0))</f>
        <v/>
      </c>
      <c r="O91" s="21">
        <f>IF($G91="",0,IF(AND(O$6&gt;=$G91,O$6&lt;=EDATE($G91,MAX(1,N($E91))-1)),$F91,0))</f>
        <v/>
      </c>
      <c r="P91" s="21">
        <f>IF($G91="",0,IF(AND(P$6&gt;=$G91,P$6&lt;=EDATE($G91,MAX(1,N($E91))-1)),$F91,0))</f>
        <v/>
      </c>
      <c r="Q91" s="21">
        <f>IF($G91="",0,IF(AND(Q$6&gt;=$G91,Q$6&lt;=EDATE($G91,MAX(1,N($E91))-1)),$F91,0))</f>
        <v/>
      </c>
      <c r="R91" s="21">
        <f>IF($G91="",0,IF(AND(R$6&gt;=$G91,R$6&lt;=EDATE($G91,MAX(1,N($E91))-1)),$F91,0))</f>
        <v/>
      </c>
      <c r="S91" s="21">
        <f>IF($G91="",0,IF(AND(S$6&gt;=$G91,S$6&lt;=EDATE($G91,MAX(1,N($E91))-1)),$F91,0))</f>
        <v/>
      </c>
    </row>
    <row r="92">
      <c r="A92" s="14" t="n"/>
      <c r="D92" s="15" t="n"/>
      <c r="F92" s="15">
        <f>IF(D92="","",D92/MAX(1,N(E92)))</f>
        <v/>
      </c>
      <c r="G92" s="20">
        <f>IF(A92="","",EOMONTH(A92,IF(DAY(A92)&gt;=$B$1,1,0)+IF($B$2&lt;=$B$1,1,0)-1)+1)</f>
        <v/>
      </c>
      <c r="H92" s="21">
        <f>IF($G92="",0,IF(AND(H$6&gt;=$G92,H$6&lt;=EDATE($G92,MAX(1,N($E92))-1)),$F92,0))</f>
        <v/>
      </c>
      <c r="I92" s="21">
        <f>IF($G92="",0,IF(AND(I$6&gt;=$G92,I$6&lt;=EDATE($G92,MAX(1,N($E92))-1)),$F92,0))</f>
        <v/>
      </c>
      <c r="J92" s="21">
        <f>IF($G92="",0,IF(AND(J$6&gt;=$G92,J$6&lt;=EDATE($G92,MAX(1,N($E92))-1)),$F92,0))</f>
        <v/>
      </c>
      <c r="K92" s="21">
        <f>IF($G92="",0,IF(AND(K$6&gt;=$G92,K$6&lt;=EDATE($G92,MAX(1,N($E92))-1)),$F92,0))</f>
        <v/>
      </c>
      <c r="L92" s="21">
        <f>IF($G92="",0,IF(AND(L$6&gt;=$G92,L$6&lt;=EDATE($G92,MAX(1,N($E92))-1)),$F92,0))</f>
        <v/>
      </c>
      <c r="M92" s="21">
        <f>IF($G92="",0,IF(AND(M$6&gt;=$G92,M$6&lt;=EDATE($G92,MAX(1,N($E92))-1)),$F92,0))</f>
        <v/>
      </c>
      <c r="N92" s="21">
        <f>IF($G92="",0,IF(AND(N$6&gt;=$G92,N$6&lt;=EDATE($G92,MAX(1,N($E92))-1)),$F92,0))</f>
        <v/>
      </c>
      <c r="O92" s="21">
        <f>IF($G92="",0,IF(AND(O$6&gt;=$G92,O$6&lt;=EDATE($G92,MAX(1,N($E92))-1)),$F92,0))</f>
        <v/>
      </c>
      <c r="P92" s="21">
        <f>IF($G92="",0,IF(AND(P$6&gt;=$G92,P$6&lt;=EDATE($G92,MAX(1,N($E92))-1)),$F92,0))</f>
        <v/>
      </c>
      <c r="Q92" s="21">
        <f>IF($G92="",0,IF(AND(Q$6&gt;=$G92,Q$6&lt;=EDATE($G92,MAX(1,N($E92))-1)),$F92,0))</f>
        <v/>
      </c>
      <c r="R92" s="21">
        <f>IF($G92="",0,IF(AND(R$6&gt;=$G92,R$6&lt;=EDATE($G92,MAX(1,N($E92))-1)),$F92,0))</f>
        <v/>
      </c>
      <c r="S92" s="21">
        <f>IF($G92="",0,IF(AND(S$6&gt;=$G92,S$6&lt;=EDATE($G92,MAX(1,N($E92))-1)),$F92,0))</f>
        <v/>
      </c>
    </row>
    <row r="93">
      <c r="A93" s="14" t="n"/>
      <c r="D93" s="15" t="n"/>
      <c r="F93" s="15">
        <f>IF(D93="","",D93/MAX(1,N(E93)))</f>
        <v/>
      </c>
      <c r="G93" s="20">
        <f>IF(A93="","",EOMONTH(A93,IF(DAY(A93)&gt;=$B$1,1,0)+IF($B$2&lt;=$B$1,1,0)-1)+1)</f>
        <v/>
      </c>
      <c r="H93" s="21">
        <f>IF($G93="",0,IF(AND(H$6&gt;=$G93,H$6&lt;=EDATE($G93,MAX(1,N($E93))-1)),$F93,0))</f>
        <v/>
      </c>
      <c r="I93" s="21">
        <f>IF($G93="",0,IF(AND(I$6&gt;=$G93,I$6&lt;=EDATE($G93,MAX(1,N($E93))-1)),$F93,0))</f>
        <v/>
      </c>
      <c r="J93" s="21">
        <f>IF($G93="",0,IF(AND(J$6&gt;=$G93,J$6&lt;=EDATE($G93,MAX(1,N($E93))-1)),$F93,0))</f>
        <v/>
      </c>
      <c r="K93" s="21">
        <f>IF($G93="",0,IF(AND(K$6&gt;=$G93,K$6&lt;=EDATE($G93,MAX(1,N($E93))-1)),$F93,0))</f>
        <v/>
      </c>
      <c r="L93" s="21">
        <f>IF($G93="",0,IF(AND(L$6&gt;=$G93,L$6&lt;=EDATE($G93,MAX(1,N($E93))-1)),$F93,0))</f>
        <v/>
      </c>
      <c r="M93" s="21">
        <f>IF($G93="",0,IF(AND(M$6&gt;=$G93,M$6&lt;=EDATE($G93,MAX(1,N($E93))-1)),$F93,0))</f>
        <v/>
      </c>
      <c r="N93" s="21">
        <f>IF($G93="",0,IF(AND(N$6&gt;=$G93,N$6&lt;=EDATE($G93,MAX(1,N($E93))-1)),$F93,0))</f>
        <v/>
      </c>
      <c r="O93" s="21">
        <f>IF($G93="",0,IF(AND(O$6&gt;=$G93,O$6&lt;=EDATE($G93,MAX(1,N($E93))-1)),$F93,0))</f>
        <v/>
      </c>
      <c r="P93" s="21">
        <f>IF($G93="",0,IF(AND(P$6&gt;=$G93,P$6&lt;=EDATE($G93,MAX(1,N($E93))-1)),$F93,0))</f>
        <v/>
      </c>
      <c r="Q93" s="21">
        <f>IF($G93="",0,IF(AND(Q$6&gt;=$G93,Q$6&lt;=EDATE($G93,MAX(1,N($E93))-1)),$F93,0))</f>
        <v/>
      </c>
      <c r="R93" s="21">
        <f>IF($G93="",0,IF(AND(R$6&gt;=$G93,R$6&lt;=EDATE($G93,MAX(1,N($E93))-1)),$F93,0))</f>
        <v/>
      </c>
      <c r="S93" s="21">
        <f>IF($G93="",0,IF(AND(S$6&gt;=$G93,S$6&lt;=EDATE($G93,MAX(1,N($E93))-1)),$F93,0))</f>
        <v/>
      </c>
    </row>
    <row r="94">
      <c r="A94" s="14" t="n"/>
      <c r="D94" s="15" t="n"/>
      <c r="F94" s="15">
        <f>IF(D94="","",D94/MAX(1,N(E94)))</f>
        <v/>
      </c>
      <c r="G94" s="20">
        <f>IF(A94="","",EOMONTH(A94,IF(DAY(A94)&gt;=$B$1,1,0)+IF($B$2&lt;=$B$1,1,0)-1)+1)</f>
        <v/>
      </c>
      <c r="H94" s="21">
        <f>IF($G94="",0,IF(AND(H$6&gt;=$G94,H$6&lt;=EDATE($G94,MAX(1,N($E94))-1)),$F94,0))</f>
        <v/>
      </c>
      <c r="I94" s="21">
        <f>IF($G94="",0,IF(AND(I$6&gt;=$G94,I$6&lt;=EDATE($G94,MAX(1,N($E94))-1)),$F94,0))</f>
        <v/>
      </c>
      <c r="J94" s="21">
        <f>IF($G94="",0,IF(AND(J$6&gt;=$G94,J$6&lt;=EDATE($G94,MAX(1,N($E94))-1)),$F94,0))</f>
        <v/>
      </c>
      <c r="K94" s="21">
        <f>IF($G94="",0,IF(AND(K$6&gt;=$G94,K$6&lt;=EDATE($G94,MAX(1,N($E94))-1)),$F94,0))</f>
        <v/>
      </c>
      <c r="L94" s="21">
        <f>IF($G94="",0,IF(AND(L$6&gt;=$G94,L$6&lt;=EDATE($G94,MAX(1,N($E94))-1)),$F94,0))</f>
        <v/>
      </c>
      <c r="M94" s="21">
        <f>IF($G94="",0,IF(AND(M$6&gt;=$G94,M$6&lt;=EDATE($G94,MAX(1,N($E94))-1)),$F94,0))</f>
        <v/>
      </c>
      <c r="N94" s="21">
        <f>IF($G94="",0,IF(AND(N$6&gt;=$G94,N$6&lt;=EDATE($G94,MAX(1,N($E94))-1)),$F94,0))</f>
        <v/>
      </c>
      <c r="O94" s="21">
        <f>IF($G94="",0,IF(AND(O$6&gt;=$G94,O$6&lt;=EDATE($G94,MAX(1,N($E94))-1)),$F94,0))</f>
        <v/>
      </c>
      <c r="P94" s="21">
        <f>IF($G94="",0,IF(AND(P$6&gt;=$G94,P$6&lt;=EDATE($G94,MAX(1,N($E94))-1)),$F94,0))</f>
        <v/>
      </c>
      <c r="Q94" s="21">
        <f>IF($G94="",0,IF(AND(Q$6&gt;=$G94,Q$6&lt;=EDATE($G94,MAX(1,N($E94))-1)),$F94,0))</f>
        <v/>
      </c>
      <c r="R94" s="21">
        <f>IF($G94="",0,IF(AND(R$6&gt;=$G94,R$6&lt;=EDATE($G94,MAX(1,N($E94))-1)),$F94,0))</f>
        <v/>
      </c>
      <c r="S94" s="21">
        <f>IF($G94="",0,IF(AND(S$6&gt;=$G94,S$6&lt;=EDATE($G94,MAX(1,N($E94))-1)),$F94,0))</f>
        <v/>
      </c>
    </row>
    <row r="95">
      <c r="A95" s="14" t="n"/>
      <c r="D95" s="15" t="n"/>
      <c r="F95" s="15">
        <f>IF(D95="","",D95/MAX(1,N(E95)))</f>
        <v/>
      </c>
      <c r="G95" s="20">
        <f>IF(A95="","",EOMONTH(A95,IF(DAY(A95)&gt;=$B$1,1,0)+IF($B$2&lt;=$B$1,1,0)-1)+1)</f>
        <v/>
      </c>
      <c r="H95" s="21">
        <f>IF($G95="",0,IF(AND(H$6&gt;=$G95,H$6&lt;=EDATE($G95,MAX(1,N($E95))-1)),$F95,0))</f>
        <v/>
      </c>
      <c r="I95" s="21">
        <f>IF($G95="",0,IF(AND(I$6&gt;=$G95,I$6&lt;=EDATE($G95,MAX(1,N($E95))-1)),$F95,0))</f>
        <v/>
      </c>
      <c r="J95" s="21">
        <f>IF($G95="",0,IF(AND(J$6&gt;=$G95,J$6&lt;=EDATE($G95,MAX(1,N($E95))-1)),$F95,0))</f>
        <v/>
      </c>
      <c r="K95" s="21">
        <f>IF($G95="",0,IF(AND(K$6&gt;=$G95,K$6&lt;=EDATE($G95,MAX(1,N($E95))-1)),$F95,0))</f>
        <v/>
      </c>
      <c r="L95" s="21">
        <f>IF($G95="",0,IF(AND(L$6&gt;=$G95,L$6&lt;=EDATE($G95,MAX(1,N($E95))-1)),$F95,0))</f>
        <v/>
      </c>
      <c r="M95" s="21">
        <f>IF($G95="",0,IF(AND(M$6&gt;=$G95,M$6&lt;=EDATE($G95,MAX(1,N($E95))-1)),$F95,0))</f>
        <v/>
      </c>
      <c r="N95" s="21">
        <f>IF($G95="",0,IF(AND(N$6&gt;=$G95,N$6&lt;=EDATE($G95,MAX(1,N($E95))-1)),$F95,0))</f>
        <v/>
      </c>
      <c r="O95" s="21">
        <f>IF($G95="",0,IF(AND(O$6&gt;=$G95,O$6&lt;=EDATE($G95,MAX(1,N($E95))-1)),$F95,0))</f>
        <v/>
      </c>
      <c r="P95" s="21">
        <f>IF($G95="",0,IF(AND(P$6&gt;=$G95,P$6&lt;=EDATE($G95,MAX(1,N($E95))-1)),$F95,0))</f>
        <v/>
      </c>
      <c r="Q95" s="21">
        <f>IF($G95="",0,IF(AND(Q$6&gt;=$G95,Q$6&lt;=EDATE($G95,MAX(1,N($E95))-1)),$F95,0))</f>
        <v/>
      </c>
      <c r="R95" s="21">
        <f>IF($G95="",0,IF(AND(R$6&gt;=$G95,R$6&lt;=EDATE($G95,MAX(1,N($E95))-1)),$F95,0))</f>
        <v/>
      </c>
      <c r="S95" s="21">
        <f>IF($G95="",0,IF(AND(S$6&gt;=$G95,S$6&lt;=EDATE($G95,MAX(1,N($E95))-1)),$F95,0))</f>
        <v/>
      </c>
    </row>
    <row r="96">
      <c r="A96" s="14" t="n"/>
      <c r="D96" s="15" t="n"/>
      <c r="F96" s="15">
        <f>IF(D96="","",D96/MAX(1,N(E96)))</f>
        <v/>
      </c>
      <c r="G96" s="20">
        <f>IF(A96="","",EOMONTH(A96,IF(DAY(A96)&gt;=$B$1,1,0)+IF($B$2&lt;=$B$1,1,0)-1)+1)</f>
        <v/>
      </c>
      <c r="H96" s="21">
        <f>IF($G96="",0,IF(AND(H$6&gt;=$G96,H$6&lt;=EDATE($G96,MAX(1,N($E96))-1)),$F96,0))</f>
        <v/>
      </c>
      <c r="I96" s="21">
        <f>IF($G96="",0,IF(AND(I$6&gt;=$G96,I$6&lt;=EDATE($G96,MAX(1,N($E96))-1)),$F96,0))</f>
        <v/>
      </c>
      <c r="J96" s="21">
        <f>IF($G96="",0,IF(AND(J$6&gt;=$G96,J$6&lt;=EDATE($G96,MAX(1,N($E96))-1)),$F96,0))</f>
        <v/>
      </c>
      <c r="K96" s="21">
        <f>IF($G96="",0,IF(AND(K$6&gt;=$G96,K$6&lt;=EDATE($G96,MAX(1,N($E96))-1)),$F96,0))</f>
        <v/>
      </c>
      <c r="L96" s="21">
        <f>IF($G96="",0,IF(AND(L$6&gt;=$G96,L$6&lt;=EDATE($G96,MAX(1,N($E96))-1)),$F96,0))</f>
        <v/>
      </c>
      <c r="M96" s="21">
        <f>IF($G96="",0,IF(AND(M$6&gt;=$G96,M$6&lt;=EDATE($G96,MAX(1,N($E96))-1)),$F96,0))</f>
        <v/>
      </c>
      <c r="N96" s="21">
        <f>IF($G96="",0,IF(AND(N$6&gt;=$G96,N$6&lt;=EDATE($G96,MAX(1,N($E96))-1)),$F96,0))</f>
        <v/>
      </c>
      <c r="O96" s="21">
        <f>IF($G96="",0,IF(AND(O$6&gt;=$G96,O$6&lt;=EDATE($G96,MAX(1,N($E96))-1)),$F96,0))</f>
        <v/>
      </c>
      <c r="P96" s="21">
        <f>IF($G96="",0,IF(AND(P$6&gt;=$G96,P$6&lt;=EDATE($G96,MAX(1,N($E96))-1)),$F96,0))</f>
        <v/>
      </c>
      <c r="Q96" s="21">
        <f>IF($G96="",0,IF(AND(Q$6&gt;=$G96,Q$6&lt;=EDATE($G96,MAX(1,N($E96))-1)),$F96,0))</f>
        <v/>
      </c>
      <c r="R96" s="21">
        <f>IF($G96="",0,IF(AND(R$6&gt;=$G96,R$6&lt;=EDATE($G96,MAX(1,N($E96))-1)),$F96,0))</f>
        <v/>
      </c>
      <c r="S96" s="21">
        <f>IF($G96="",0,IF(AND(S$6&gt;=$G96,S$6&lt;=EDATE($G96,MAX(1,N($E96))-1)),$F96,0))</f>
        <v/>
      </c>
    </row>
    <row r="97">
      <c r="A97" s="14" t="n"/>
      <c r="D97" s="15" t="n"/>
      <c r="F97" s="15">
        <f>IF(D97="","",D97/MAX(1,N(E97)))</f>
        <v/>
      </c>
      <c r="G97" s="20">
        <f>IF(A97="","",EOMONTH(A97,IF(DAY(A97)&gt;=$B$1,1,0)+IF($B$2&lt;=$B$1,1,0)-1)+1)</f>
        <v/>
      </c>
      <c r="H97" s="21">
        <f>IF($G97="",0,IF(AND(H$6&gt;=$G97,H$6&lt;=EDATE($G97,MAX(1,N($E97))-1)),$F97,0))</f>
        <v/>
      </c>
      <c r="I97" s="21">
        <f>IF($G97="",0,IF(AND(I$6&gt;=$G97,I$6&lt;=EDATE($G97,MAX(1,N($E97))-1)),$F97,0))</f>
        <v/>
      </c>
      <c r="J97" s="21">
        <f>IF($G97="",0,IF(AND(J$6&gt;=$G97,J$6&lt;=EDATE($G97,MAX(1,N($E97))-1)),$F97,0))</f>
        <v/>
      </c>
      <c r="K97" s="21">
        <f>IF($G97="",0,IF(AND(K$6&gt;=$G97,K$6&lt;=EDATE($G97,MAX(1,N($E97))-1)),$F97,0))</f>
        <v/>
      </c>
      <c r="L97" s="21">
        <f>IF($G97="",0,IF(AND(L$6&gt;=$G97,L$6&lt;=EDATE($G97,MAX(1,N($E97))-1)),$F97,0))</f>
        <v/>
      </c>
      <c r="M97" s="21">
        <f>IF($G97="",0,IF(AND(M$6&gt;=$G97,M$6&lt;=EDATE($G97,MAX(1,N($E97))-1)),$F97,0))</f>
        <v/>
      </c>
      <c r="N97" s="21">
        <f>IF($G97="",0,IF(AND(N$6&gt;=$G97,N$6&lt;=EDATE($G97,MAX(1,N($E97))-1)),$F97,0))</f>
        <v/>
      </c>
      <c r="O97" s="21">
        <f>IF($G97="",0,IF(AND(O$6&gt;=$G97,O$6&lt;=EDATE($G97,MAX(1,N($E97))-1)),$F97,0))</f>
        <v/>
      </c>
      <c r="P97" s="21">
        <f>IF($G97="",0,IF(AND(P$6&gt;=$G97,P$6&lt;=EDATE($G97,MAX(1,N($E97))-1)),$F97,0))</f>
        <v/>
      </c>
      <c r="Q97" s="21">
        <f>IF($G97="",0,IF(AND(Q$6&gt;=$G97,Q$6&lt;=EDATE($G97,MAX(1,N($E97))-1)),$F97,0))</f>
        <v/>
      </c>
      <c r="R97" s="21">
        <f>IF($G97="",0,IF(AND(R$6&gt;=$G97,R$6&lt;=EDATE($G97,MAX(1,N($E97))-1)),$F97,0))</f>
        <v/>
      </c>
      <c r="S97" s="21">
        <f>IF($G97="",0,IF(AND(S$6&gt;=$G97,S$6&lt;=EDATE($G97,MAX(1,N($E97))-1)),$F97,0))</f>
        <v/>
      </c>
    </row>
    <row r="98">
      <c r="A98" s="14" t="n"/>
      <c r="D98" s="15" t="n"/>
      <c r="F98" s="15">
        <f>IF(D98="","",D98/MAX(1,N(E98)))</f>
        <v/>
      </c>
      <c r="G98" s="20">
        <f>IF(A98="","",EOMONTH(A98,IF(DAY(A98)&gt;=$B$1,1,0)+IF($B$2&lt;=$B$1,1,0)-1)+1)</f>
        <v/>
      </c>
      <c r="H98" s="21">
        <f>IF($G98="",0,IF(AND(H$6&gt;=$G98,H$6&lt;=EDATE($G98,MAX(1,N($E98))-1)),$F98,0))</f>
        <v/>
      </c>
      <c r="I98" s="21">
        <f>IF($G98="",0,IF(AND(I$6&gt;=$G98,I$6&lt;=EDATE($G98,MAX(1,N($E98))-1)),$F98,0))</f>
        <v/>
      </c>
      <c r="J98" s="21">
        <f>IF($G98="",0,IF(AND(J$6&gt;=$G98,J$6&lt;=EDATE($G98,MAX(1,N($E98))-1)),$F98,0))</f>
        <v/>
      </c>
      <c r="K98" s="21">
        <f>IF($G98="",0,IF(AND(K$6&gt;=$G98,K$6&lt;=EDATE($G98,MAX(1,N($E98))-1)),$F98,0))</f>
        <v/>
      </c>
      <c r="L98" s="21">
        <f>IF($G98="",0,IF(AND(L$6&gt;=$G98,L$6&lt;=EDATE($G98,MAX(1,N($E98))-1)),$F98,0))</f>
        <v/>
      </c>
      <c r="M98" s="21">
        <f>IF($G98="",0,IF(AND(M$6&gt;=$G98,M$6&lt;=EDATE($G98,MAX(1,N($E98))-1)),$F98,0))</f>
        <v/>
      </c>
      <c r="N98" s="21">
        <f>IF($G98="",0,IF(AND(N$6&gt;=$G98,N$6&lt;=EDATE($G98,MAX(1,N($E98))-1)),$F98,0))</f>
        <v/>
      </c>
      <c r="O98" s="21">
        <f>IF($G98="",0,IF(AND(O$6&gt;=$G98,O$6&lt;=EDATE($G98,MAX(1,N($E98))-1)),$F98,0))</f>
        <v/>
      </c>
      <c r="P98" s="21">
        <f>IF($G98="",0,IF(AND(P$6&gt;=$G98,P$6&lt;=EDATE($G98,MAX(1,N($E98))-1)),$F98,0))</f>
        <v/>
      </c>
      <c r="Q98" s="21">
        <f>IF($G98="",0,IF(AND(Q$6&gt;=$G98,Q$6&lt;=EDATE($G98,MAX(1,N($E98))-1)),$F98,0))</f>
        <v/>
      </c>
      <c r="R98" s="21">
        <f>IF($G98="",0,IF(AND(R$6&gt;=$G98,R$6&lt;=EDATE($G98,MAX(1,N($E98))-1)),$F98,0))</f>
        <v/>
      </c>
      <c r="S98" s="21">
        <f>IF($G98="",0,IF(AND(S$6&gt;=$G98,S$6&lt;=EDATE($G98,MAX(1,N($E98))-1)),$F98,0))</f>
        <v/>
      </c>
    </row>
    <row r="99">
      <c r="A99" s="14" t="n"/>
      <c r="D99" s="15" t="n"/>
      <c r="F99" s="15">
        <f>IF(D99="","",D99/MAX(1,N(E99)))</f>
        <v/>
      </c>
      <c r="G99" s="20">
        <f>IF(A99="","",EOMONTH(A99,IF(DAY(A99)&gt;=$B$1,1,0)+IF($B$2&lt;=$B$1,1,0)-1)+1)</f>
        <v/>
      </c>
      <c r="H99" s="21">
        <f>IF($G99="",0,IF(AND(H$6&gt;=$G99,H$6&lt;=EDATE($G99,MAX(1,N($E99))-1)),$F99,0))</f>
        <v/>
      </c>
      <c r="I99" s="21">
        <f>IF($G99="",0,IF(AND(I$6&gt;=$G99,I$6&lt;=EDATE($G99,MAX(1,N($E99))-1)),$F99,0))</f>
        <v/>
      </c>
      <c r="J99" s="21">
        <f>IF($G99="",0,IF(AND(J$6&gt;=$G99,J$6&lt;=EDATE($G99,MAX(1,N($E99))-1)),$F99,0))</f>
        <v/>
      </c>
      <c r="K99" s="21">
        <f>IF($G99="",0,IF(AND(K$6&gt;=$G99,K$6&lt;=EDATE($G99,MAX(1,N($E99))-1)),$F99,0))</f>
        <v/>
      </c>
      <c r="L99" s="21">
        <f>IF($G99="",0,IF(AND(L$6&gt;=$G99,L$6&lt;=EDATE($G99,MAX(1,N($E99))-1)),$F99,0))</f>
        <v/>
      </c>
      <c r="M99" s="21">
        <f>IF($G99="",0,IF(AND(M$6&gt;=$G99,M$6&lt;=EDATE($G99,MAX(1,N($E99))-1)),$F99,0))</f>
        <v/>
      </c>
      <c r="N99" s="21">
        <f>IF($G99="",0,IF(AND(N$6&gt;=$G99,N$6&lt;=EDATE($G99,MAX(1,N($E99))-1)),$F99,0))</f>
        <v/>
      </c>
      <c r="O99" s="21">
        <f>IF($G99="",0,IF(AND(O$6&gt;=$G99,O$6&lt;=EDATE($G99,MAX(1,N($E99))-1)),$F99,0))</f>
        <v/>
      </c>
      <c r="P99" s="21">
        <f>IF($G99="",0,IF(AND(P$6&gt;=$G99,P$6&lt;=EDATE($G99,MAX(1,N($E99))-1)),$F99,0))</f>
        <v/>
      </c>
      <c r="Q99" s="21">
        <f>IF($G99="",0,IF(AND(Q$6&gt;=$G99,Q$6&lt;=EDATE($G99,MAX(1,N($E99))-1)),$F99,0))</f>
        <v/>
      </c>
      <c r="R99" s="21">
        <f>IF($G99="",0,IF(AND(R$6&gt;=$G99,R$6&lt;=EDATE($G99,MAX(1,N($E99))-1)),$F99,0))</f>
        <v/>
      </c>
      <c r="S99" s="21">
        <f>IF($G99="",0,IF(AND(S$6&gt;=$G99,S$6&lt;=EDATE($G99,MAX(1,N($E99))-1)),$F99,0))</f>
        <v/>
      </c>
    </row>
    <row r="100">
      <c r="A100" s="14" t="n"/>
      <c r="D100" s="15" t="n"/>
      <c r="F100" s="15">
        <f>IF(D100="","",D100/MAX(1,N(E100)))</f>
        <v/>
      </c>
      <c r="G100" s="20">
        <f>IF(A100="","",EOMONTH(A100,IF(DAY(A100)&gt;=$B$1,1,0)+IF($B$2&lt;=$B$1,1,0)-1)+1)</f>
        <v/>
      </c>
      <c r="H100" s="21">
        <f>IF($G100="",0,IF(AND(H$6&gt;=$G100,H$6&lt;=EDATE($G100,MAX(1,N($E100))-1)),$F100,0))</f>
        <v/>
      </c>
      <c r="I100" s="21">
        <f>IF($G100="",0,IF(AND(I$6&gt;=$G100,I$6&lt;=EDATE($G100,MAX(1,N($E100))-1)),$F100,0))</f>
        <v/>
      </c>
      <c r="J100" s="21">
        <f>IF($G100="",0,IF(AND(J$6&gt;=$G100,J$6&lt;=EDATE($G100,MAX(1,N($E100))-1)),$F100,0))</f>
        <v/>
      </c>
      <c r="K100" s="21">
        <f>IF($G100="",0,IF(AND(K$6&gt;=$G100,K$6&lt;=EDATE($G100,MAX(1,N($E100))-1)),$F100,0))</f>
        <v/>
      </c>
      <c r="L100" s="21">
        <f>IF($G100="",0,IF(AND(L$6&gt;=$G100,L$6&lt;=EDATE($G100,MAX(1,N($E100))-1)),$F100,0))</f>
        <v/>
      </c>
      <c r="M100" s="21">
        <f>IF($G100="",0,IF(AND(M$6&gt;=$G100,M$6&lt;=EDATE($G100,MAX(1,N($E100))-1)),$F100,0))</f>
        <v/>
      </c>
      <c r="N100" s="21">
        <f>IF($G100="",0,IF(AND(N$6&gt;=$G100,N$6&lt;=EDATE($G100,MAX(1,N($E100))-1)),$F100,0))</f>
        <v/>
      </c>
      <c r="O100" s="21">
        <f>IF($G100="",0,IF(AND(O$6&gt;=$G100,O$6&lt;=EDATE($G100,MAX(1,N($E100))-1)),$F100,0))</f>
        <v/>
      </c>
      <c r="P100" s="21">
        <f>IF($G100="",0,IF(AND(P$6&gt;=$G100,P$6&lt;=EDATE($G100,MAX(1,N($E100))-1)),$F100,0))</f>
        <v/>
      </c>
      <c r="Q100" s="21">
        <f>IF($G100="",0,IF(AND(Q$6&gt;=$G100,Q$6&lt;=EDATE($G100,MAX(1,N($E100))-1)),$F100,0))</f>
        <v/>
      </c>
      <c r="R100" s="21">
        <f>IF($G100="",0,IF(AND(R$6&gt;=$G100,R$6&lt;=EDATE($G100,MAX(1,N($E100))-1)),$F100,0))</f>
        <v/>
      </c>
      <c r="S100" s="21">
        <f>IF($G100="",0,IF(AND(S$6&gt;=$G100,S$6&lt;=EDATE($G100,MAX(1,N($E100))-1)),$F100,0))</f>
        <v/>
      </c>
    </row>
    <row r="101">
      <c r="A101" s="14" t="n"/>
      <c r="D101" s="15" t="n"/>
      <c r="F101" s="15">
        <f>IF(D101="","",D101/MAX(1,N(E101)))</f>
        <v/>
      </c>
      <c r="G101" s="20">
        <f>IF(A101="","",EOMONTH(A101,IF(DAY(A101)&gt;=$B$1,1,0)+IF($B$2&lt;=$B$1,1,0)-1)+1)</f>
        <v/>
      </c>
      <c r="H101" s="21">
        <f>IF($G101="",0,IF(AND(H$6&gt;=$G101,H$6&lt;=EDATE($G101,MAX(1,N($E101))-1)),$F101,0))</f>
        <v/>
      </c>
      <c r="I101" s="21">
        <f>IF($G101="",0,IF(AND(I$6&gt;=$G101,I$6&lt;=EDATE($G101,MAX(1,N($E101))-1)),$F101,0))</f>
        <v/>
      </c>
      <c r="J101" s="21">
        <f>IF($G101="",0,IF(AND(J$6&gt;=$G101,J$6&lt;=EDATE($G101,MAX(1,N($E101))-1)),$F101,0))</f>
        <v/>
      </c>
      <c r="K101" s="21">
        <f>IF($G101="",0,IF(AND(K$6&gt;=$G101,K$6&lt;=EDATE($G101,MAX(1,N($E101))-1)),$F101,0))</f>
        <v/>
      </c>
      <c r="L101" s="21">
        <f>IF($G101="",0,IF(AND(L$6&gt;=$G101,L$6&lt;=EDATE($G101,MAX(1,N($E101))-1)),$F101,0))</f>
        <v/>
      </c>
      <c r="M101" s="21">
        <f>IF($G101="",0,IF(AND(M$6&gt;=$G101,M$6&lt;=EDATE($G101,MAX(1,N($E101))-1)),$F101,0))</f>
        <v/>
      </c>
      <c r="N101" s="21">
        <f>IF($G101="",0,IF(AND(N$6&gt;=$G101,N$6&lt;=EDATE($G101,MAX(1,N($E101))-1)),$F101,0))</f>
        <v/>
      </c>
      <c r="O101" s="21">
        <f>IF($G101="",0,IF(AND(O$6&gt;=$G101,O$6&lt;=EDATE($G101,MAX(1,N($E101))-1)),$F101,0))</f>
        <v/>
      </c>
      <c r="P101" s="21">
        <f>IF($G101="",0,IF(AND(P$6&gt;=$G101,P$6&lt;=EDATE($G101,MAX(1,N($E101))-1)),$F101,0))</f>
        <v/>
      </c>
      <c r="Q101" s="21">
        <f>IF($G101="",0,IF(AND(Q$6&gt;=$G101,Q$6&lt;=EDATE($G101,MAX(1,N($E101))-1)),$F101,0))</f>
        <v/>
      </c>
      <c r="R101" s="21">
        <f>IF($G101="",0,IF(AND(R$6&gt;=$G101,R$6&lt;=EDATE($G101,MAX(1,N($E101))-1)),$F101,0))</f>
        <v/>
      </c>
      <c r="S101" s="21">
        <f>IF($G101="",0,IF(AND(S$6&gt;=$G101,S$6&lt;=EDATE($G101,MAX(1,N($E101))-1)),$F101,0))</f>
        <v/>
      </c>
    </row>
    <row r="102">
      <c r="A102" s="14" t="n"/>
      <c r="D102" s="15" t="n"/>
      <c r="F102" s="15">
        <f>IF(D102="","",D102/MAX(1,N(E102)))</f>
        <v/>
      </c>
      <c r="G102" s="20">
        <f>IF(A102="","",EOMONTH(A102,IF(DAY(A102)&gt;=$B$1,1,0)+IF($B$2&lt;=$B$1,1,0)-1)+1)</f>
        <v/>
      </c>
      <c r="H102" s="21">
        <f>IF($G102="",0,IF(AND(H$6&gt;=$G102,H$6&lt;=EDATE($G102,MAX(1,N($E102))-1)),$F102,0))</f>
        <v/>
      </c>
      <c r="I102" s="21">
        <f>IF($G102="",0,IF(AND(I$6&gt;=$G102,I$6&lt;=EDATE($G102,MAX(1,N($E102))-1)),$F102,0))</f>
        <v/>
      </c>
      <c r="J102" s="21">
        <f>IF($G102="",0,IF(AND(J$6&gt;=$G102,J$6&lt;=EDATE($G102,MAX(1,N($E102))-1)),$F102,0))</f>
        <v/>
      </c>
      <c r="K102" s="21">
        <f>IF($G102="",0,IF(AND(K$6&gt;=$G102,K$6&lt;=EDATE($G102,MAX(1,N($E102))-1)),$F102,0))</f>
        <v/>
      </c>
      <c r="L102" s="21">
        <f>IF($G102="",0,IF(AND(L$6&gt;=$G102,L$6&lt;=EDATE($G102,MAX(1,N($E102))-1)),$F102,0))</f>
        <v/>
      </c>
      <c r="M102" s="21">
        <f>IF($G102="",0,IF(AND(M$6&gt;=$G102,M$6&lt;=EDATE($G102,MAX(1,N($E102))-1)),$F102,0))</f>
        <v/>
      </c>
      <c r="N102" s="21">
        <f>IF($G102="",0,IF(AND(N$6&gt;=$G102,N$6&lt;=EDATE($G102,MAX(1,N($E102))-1)),$F102,0))</f>
        <v/>
      </c>
      <c r="O102" s="21">
        <f>IF($G102="",0,IF(AND(O$6&gt;=$G102,O$6&lt;=EDATE($G102,MAX(1,N($E102))-1)),$F102,0))</f>
        <v/>
      </c>
      <c r="P102" s="21">
        <f>IF($G102="",0,IF(AND(P$6&gt;=$G102,P$6&lt;=EDATE($G102,MAX(1,N($E102))-1)),$F102,0))</f>
        <v/>
      </c>
      <c r="Q102" s="21">
        <f>IF($G102="",0,IF(AND(Q$6&gt;=$G102,Q$6&lt;=EDATE($G102,MAX(1,N($E102))-1)),$F102,0))</f>
        <v/>
      </c>
      <c r="R102" s="21">
        <f>IF($G102="",0,IF(AND(R$6&gt;=$G102,R$6&lt;=EDATE($G102,MAX(1,N($E102))-1)),$F102,0))</f>
        <v/>
      </c>
      <c r="S102" s="21">
        <f>IF($G102="",0,IF(AND(S$6&gt;=$G102,S$6&lt;=EDATE($G102,MAX(1,N($E102))-1)),$F102,0))</f>
        <v/>
      </c>
    </row>
    <row r="103">
      <c r="A103" s="14" t="n"/>
      <c r="D103" s="15" t="n"/>
      <c r="F103" s="15">
        <f>IF(D103="","",D103/MAX(1,N(E103)))</f>
        <v/>
      </c>
      <c r="G103" s="20">
        <f>IF(A103="","",EOMONTH(A103,IF(DAY(A103)&gt;=$B$1,1,0)+IF($B$2&lt;=$B$1,1,0)-1)+1)</f>
        <v/>
      </c>
      <c r="H103" s="21">
        <f>IF($G103="",0,IF(AND(H$6&gt;=$G103,H$6&lt;=EDATE($G103,MAX(1,N($E103))-1)),$F103,0))</f>
        <v/>
      </c>
      <c r="I103" s="21">
        <f>IF($G103="",0,IF(AND(I$6&gt;=$G103,I$6&lt;=EDATE($G103,MAX(1,N($E103))-1)),$F103,0))</f>
        <v/>
      </c>
      <c r="J103" s="21">
        <f>IF($G103="",0,IF(AND(J$6&gt;=$G103,J$6&lt;=EDATE($G103,MAX(1,N($E103))-1)),$F103,0))</f>
        <v/>
      </c>
      <c r="K103" s="21">
        <f>IF($G103="",0,IF(AND(K$6&gt;=$G103,K$6&lt;=EDATE($G103,MAX(1,N($E103))-1)),$F103,0))</f>
        <v/>
      </c>
      <c r="L103" s="21">
        <f>IF($G103="",0,IF(AND(L$6&gt;=$G103,L$6&lt;=EDATE($G103,MAX(1,N($E103))-1)),$F103,0))</f>
        <v/>
      </c>
      <c r="M103" s="21">
        <f>IF($G103="",0,IF(AND(M$6&gt;=$G103,M$6&lt;=EDATE($G103,MAX(1,N($E103))-1)),$F103,0))</f>
        <v/>
      </c>
      <c r="N103" s="21">
        <f>IF($G103="",0,IF(AND(N$6&gt;=$G103,N$6&lt;=EDATE($G103,MAX(1,N($E103))-1)),$F103,0))</f>
        <v/>
      </c>
      <c r="O103" s="21">
        <f>IF($G103="",0,IF(AND(O$6&gt;=$G103,O$6&lt;=EDATE($G103,MAX(1,N($E103))-1)),$F103,0))</f>
        <v/>
      </c>
      <c r="P103" s="21">
        <f>IF($G103="",0,IF(AND(P$6&gt;=$G103,P$6&lt;=EDATE($G103,MAX(1,N($E103))-1)),$F103,0))</f>
        <v/>
      </c>
      <c r="Q103" s="21">
        <f>IF($G103="",0,IF(AND(Q$6&gt;=$G103,Q$6&lt;=EDATE($G103,MAX(1,N($E103))-1)),$F103,0))</f>
        <v/>
      </c>
      <c r="R103" s="21">
        <f>IF($G103="",0,IF(AND(R$6&gt;=$G103,R$6&lt;=EDATE($G103,MAX(1,N($E103))-1)),$F103,0))</f>
        <v/>
      </c>
      <c r="S103" s="21">
        <f>IF($G103="",0,IF(AND(S$6&gt;=$G103,S$6&lt;=EDATE($G103,MAX(1,N($E103))-1)),$F103,0))</f>
        <v/>
      </c>
    </row>
    <row r="104">
      <c r="A104" s="14" t="n"/>
      <c r="D104" s="15" t="n"/>
      <c r="F104" s="15">
        <f>IF(D104="","",D104/MAX(1,N(E104)))</f>
        <v/>
      </c>
      <c r="G104" s="20">
        <f>IF(A104="","",EOMONTH(A104,IF(DAY(A104)&gt;=$B$1,1,0)+IF($B$2&lt;=$B$1,1,0)-1)+1)</f>
        <v/>
      </c>
      <c r="H104" s="21">
        <f>IF($G104="",0,IF(AND(H$6&gt;=$G104,H$6&lt;=EDATE($G104,MAX(1,N($E104))-1)),$F104,0))</f>
        <v/>
      </c>
      <c r="I104" s="21">
        <f>IF($G104="",0,IF(AND(I$6&gt;=$G104,I$6&lt;=EDATE($G104,MAX(1,N($E104))-1)),$F104,0))</f>
        <v/>
      </c>
      <c r="J104" s="21">
        <f>IF($G104="",0,IF(AND(J$6&gt;=$G104,J$6&lt;=EDATE($G104,MAX(1,N($E104))-1)),$F104,0))</f>
        <v/>
      </c>
      <c r="K104" s="21">
        <f>IF($G104="",0,IF(AND(K$6&gt;=$G104,K$6&lt;=EDATE($G104,MAX(1,N($E104))-1)),$F104,0))</f>
        <v/>
      </c>
      <c r="L104" s="21">
        <f>IF($G104="",0,IF(AND(L$6&gt;=$G104,L$6&lt;=EDATE($G104,MAX(1,N($E104))-1)),$F104,0))</f>
        <v/>
      </c>
      <c r="M104" s="21">
        <f>IF($G104="",0,IF(AND(M$6&gt;=$G104,M$6&lt;=EDATE($G104,MAX(1,N($E104))-1)),$F104,0))</f>
        <v/>
      </c>
      <c r="N104" s="21">
        <f>IF($G104="",0,IF(AND(N$6&gt;=$G104,N$6&lt;=EDATE($G104,MAX(1,N($E104))-1)),$F104,0))</f>
        <v/>
      </c>
      <c r="O104" s="21">
        <f>IF($G104="",0,IF(AND(O$6&gt;=$G104,O$6&lt;=EDATE($G104,MAX(1,N($E104))-1)),$F104,0))</f>
        <v/>
      </c>
      <c r="P104" s="21">
        <f>IF($G104="",0,IF(AND(P$6&gt;=$G104,P$6&lt;=EDATE($G104,MAX(1,N($E104))-1)),$F104,0))</f>
        <v/>
      </c>
      <c r="Q104" s="21">
        <f>IF($G104="",0,IF(AND(Q$6&gt;=$G104,Q$6&lt;=EDATE($G104,MAX(1,N($E104))-1)),$F104,0))</f>
        <v/>
      </c>
      <c r="R104" s="21">
        <f>IF($G104="",0,IF(AND(R$6&gt;=$G104,R$6&lt;=EDATE($G104,MAX(1,N($E104))-1)),$F104,0))</f>
        <v/>
      </c>
      <c r="S104" s="21">
        <f>IF($G104="",0,IF(AND(S$6&gt;=$G104,S$6&lt;=EDATE($G104,MAX(1,N($E104))-1)),$F104,0))</f>
        <v/>
      </c>
    </row>
    <row r="105">
      <c r="A105" s="14" t="n"/>
      <c r="D105" s="15" t="n"/>
      <c r="F105" s="15">
        <f>IF(D105="","",D105/MAX(1,N(E105)))</f>
        <v/>
      </c>
      <c r="G105" s="20">
        <f>IF(A105="","",EOMONTH(A105,IF(DAY(A105)&gt;=$B$1,1,0)+IF($B$2&lt;=$B$1,1,0)-1)+1)</f>
        <v/>
      </c>
      <c r="H105" s="21">
        <f>IF($G105="",0,IF(AND(H$6&gt;=$G105,H$6&lt;=EDATE($G105,MAX(1,N($E105))-1)),$F105,0))</f>
        <v/>
      </c>
      <c r="I105" s="21">
        <f>IF($G105="",0,IF(AND(I$6&gt;=$G105,I$6&lt;=EDATE($G105,MAX(1,N($E105))-1)),$F105,0))</f>
        <v/>
      </c>
      <c r="J105" s="21">
        <f>IF($G105="",0,IF(AND(J$6&gt;=$G105,J$6&lt;=EDATE($G105,MAX(1,N($E105))-1)),$F105,0))</f>
        <v/>
      </c>
      <c r="K105" s="21">
        <f>IF($G105="",0,IF(AND(K$6&gt;=$G105,K$6&lt;=EDATE($G105,MAX(1,N($E105))-1)),$F105,0))</f>
        <v/>
      </c>
      <c r="L105" s="21">
        <f>IF($G105="",0,IF(AND(L$6&gt;=$G105,L$6&lt;=EDATE($G105,MAX(1,N($E105))-1)),$F105,0))</f>
        <v/>
      </c>
      <c r="M105" s="21">
        <f>IF($G105="",0,IF(AND(M$6&gt;=$G105,M$6&lt;=EDATE($G105,MAX(1,N($E105))-1)),$F105,0))</f>
        <v/>
      </c>
      <c r="N105" s="21">
        <f>IF($G105="",0,IF(AND(N$6&gt;=$G105,N$6&lt;=EDATE($G105,MAX(1,N($E105))-1)),$F105,0))</f>
        <v/>
      </c>
      <c r="O105" s="21">
        <f>IF($G105="",0,IF(AND(O$6&gt;=$G105,O$6&lt;=EDATE($G105,MAX(1,N($E105))-1)),$F105,0))</f>
        <v/>
      </c>
      <c r="P105" s="21">
        <f>IF($G105="",0,IF(AND(P$6&gt;=$G105,P$6&lt;=EDATE($G105,MAX(1,N($E105))-1)),$F105,0))</f>
        <v/>
      </c>
      <c r="Q105" s="21">
        <f>IF($G105="",0,IF(AND(Q$6&gt;=$G105,Q$6&lt;=EDATE($G105,MAX(1,N($E105))-1)),$F105,0))</f>
        <v/>
      </c>
      <c r="R105" s="21">
        <f>IF($G105="",0,IF(AND(R$6&gt;=$G105,R$6&lt;=EDATE($G105,MAX(1,N($E105))-1)),$F105,0))</f>
        <v/>
      </c>
      <c r="S105" s="21">
        <f>IF($G105="",0,IF(AND(S$6&gt;=$G105,S$6&lt;=EDATE($G105,MAX(1,N($E105))-1)),$F105,0))</f>
        <v/>
      </c>
    </row>
    <row r="106">
      <c r="A106" s="14" t="n"/>
      <c r="D106" s="15" t="n"/>
      <c r="F106" s="15">
        <f>IF(D106="","",D106/MAX(1,N(E106)))</f>
        <v/>
      </c>
      <c r="G106" s="20">
        <f>IF(A106="","",EOMONTH(A106,IF(DAY(A106)&gt;=$B$1,1,0)+IF($B$2&lt;=$B$1,1,0)-1)+1)</f>
        <v/>
      </c>
      <c r="H106" s="21">
        <f>IF($G106="",0,IF(AND(H$6&gt;=$G106,H$6&lt;=EDATE($G106,MAX(1,N($E106))-1)),$F106,0))</f>
        <v/>
      </c>
      <c r="I106" s="21">
        <f>IF($G106="",0,IF(AND(I$6&gt;=$G106,I$6&lt;=EDATE($G106,MAX(1,N($E106))-1)),$F106,0))</f>
        <v/>
      </c>
      <c r="J106" s="21">
        <f>IF($G106="",0,IF(AND(J$6&gt;=$G106,J$6&lt;=EDATE($G106,MAX(1,N($E106))-1)),$F106,0))</f>
        <v/>
      </c>
      <c r="K106" s="21">
        <f>IF($G106="",0,IF(AND(K$6&gt;=$G106,K$6&lt;=EDATE($G106,MAX(1,N($E106))-1)),$F106,0))</f>
        <v/>
      </c>
      <c r="L106" s="21">
        <f>IF($G106="",0,IF(AND(L$6&gt;=$G106,L$6&lt;=EDATE($G106,MAX(1,N($E106))-1)),$F106,0))</f>
        <v/>
      </c>
      <c r="M106" s="21">
        <f>IF($G106="",0,IF(AND(M$6&gt;=$G106,M$6&lt;=EDATE($G106,MAX(1,N($E106))-1)),$F106,0))</f>
        <v/>
      </c>
      <c r="N106" s="21">
        <f>IF($G106="",0,IF(AND(N$6&gt;=$G106,N$6&lt;=EDATE($G106,MAX(1,N($E106))-1)),$F106,0))</f>
        <v/>
      </c>
      <c r="O106" s="21">
        <f>IF($G106="",0,IF(AND(O$6&gt;=$G106,O$6&lt;=EDATE($G106,MAX(1,N($E106))-1)),$F106,0))</f>
        <v/>
      </c>
      <c r="P106" s="21">
        <f>IF($G106="",0,IF(AND(P$6&gt;=$G106,P$6&lt;=EDATE($G106,MAX(1,N($E106))-1)),$F106,0))</f>
        <v/>
      </c>
      <c r="Q106" s="21">
        <f>IF($G106="",0,IF(AND(Q$6&gt;=$G106,Q$6&lt;=EDATE($G106,MAX(1,N($E106))-1)),$F106,0))</f>
        <v/>
      </c>
      <c r="R106" s="21">
        <f>IF($G106="",0,IF(AND(R$6&gt;=$G106,R$6&lt;=EDATE($G106,MAX(1,N($E106))-1)),$F106,0))</f>
        <v/>
      </c>
      <c r="S106" s="21">
        <f>IF($G106="",0,IF(AND(S$6&gt;=$G106,S$6&lt;=EDATE($G106,MAX(1,N($E106))-1)),$F106,0))</f>
        <v/>
      </c>
    </row>
    <row r="107">
      <c r="A107" s="14" t="n"/>
      <c r="D107" s="15" t="n"/>
      <c r="F107" s="15">
        <f>IF(D107="","",D107/MAX(1,N(E107)))</f>
        <v/>
      </c>
      <c r="G107" s="20">
        <f>IF(A107="","",EOMONTH(A107,IF(DAY(A107)&gt;=$B$1,1,0)+IF($B$2&lt;=$B$1,1,0)-1)+1)</f>
        <v/>
      </c>
      <c r="H107" s="21">
        <f>IF($G107="",0,IF(AND(H$6&gt;=$G107,H$6&lt;=EDATE($G107,MAX(1,N($E107))-1)),$F107,0))</f>
        <v/>
      </c>
      <c r="I107" s="21">
        <f>IF($G107="",0,IF(AND(I$6&gt;=$G107,I$6&lt;=EDATE($G107,MAX(1,N($E107))-1)),$F107,0))</f>
        <v/>
      </c>
      <c r="J107" s="21">
        <f>IF($G107="",0,IF(AND(J$6&gt;=$G107,J$6&lt;=EDATE($G107,MAX(1,N($E107))-1)),$F107,0))</f>
        <v/>
      </c>
      <c r="K107" s="21">
        <f>IF($G107="",0,IF(AND(K$6&gt;=$G107,K$6&lt;=EDATE($G107,MAX(1,N($E107))-1)),$F107,0))</f>
        <v/>
      </c>
      <c r="L107" s="21">
        <f>IF($G107="",0,IF(AND(L$6&gt;=$G107,L$6&lt;=EDATE($G107,MAX(1,N($E107))-1)),$F107,0))</f>
        <v/>
      </c>
      <c r="M107" s="21">
        <f>IF($G107="",0,IF(AND(M$6&gt;=$G107,M$6&lt;=EDATE($G107,MAX(1,N($E107))-1)),$F107,0))</f>
        <v/>
      </c>
      <c r="N107" s="21">
        <f>IF($G107="",0,IF(AND(N$6&gt;=$G107,N$6&lt;=EDATE($G107,MAX(1,N($E107))-1)),$F107,0))</f>
        <v/>
      </c>
      <c r="O107" s="21">
        <f>IF($G107="",0,IF(AND(O$6&gt;=$G107,O$6&lt;=EDATE($G107,MAX(1,N($E107))-1)),$F107,0))</f>
        <v/>
      </c>
      <c r="P107" s="21">
        <f>IF($G107="",0,IF(AND(P$6&gt;=$G107,P$6&lt;=EDATE($G107,MAX(1,N($E107))-1)),$F107,0))</f>
        <v/>
      </c>
      <c r="Q107" s="21">
        <f>IF($G107="",0,IF(AND(Q$6&gt;=$G107,Q$6&lt;=EDATE($G107,MAX(1,N($E107))-1)),$F107,0))</f>
        <v/>
      </c>
      <c r="R107" s="21">
        <f>IF($G107="",0,IF(AND(R$6&gt;=$G107,R$6&lt;=EDATE($G107,MAX(1,N($E107))-1)),$F107,0))</f>
        <v/>
      </c>
      <c r="S107" s="21">
        <f>IF($G107="",0,IF(AND(S$6&gt;=$G107,S$6&lt;=EDATE($G107,MAX(1,N($E107))-1)),$F107,0))</f>
        <v/>
      </c>
    </row>
    <row r="108">
      <c r="A108" s="14" t="n"/>
      <c r="D108" s="15" t="n"/>
      <c r="F108" s="15">
        <f>IF(D108="","",D108/MAX(1,N(E108)))</f>
        <v/>
      </c>
      <c r="G108" s="20">
        <f>IF(A108="","",EOMONTH(A108,IF(DAY(A108)&gt;=$B$1,1,0)+IF($B$2&lt;=$B$1,1,0)-1)+1)</f>
        <v/>
      </c>
      <c r="H108" s="21">
        <f>IF($G108="",0,IF(AND(H$6&gt;=$G108,H$6&lt;=EDATE($G108,MAX(1,N($E108))-1)),$F108,0))</f>
        <v/>
      </c>
      <c r="I108" s="21">
        <f>IF($G108="",0,IF(AND(I$6&gt;=$G108,I$6&lt;=EDATE($G108,MAX(1,N($E108))-1)),$F108,0))</f>
        <v/>
      </c>
      <c r="J108" s="21">
        <f>IF($G108="",0,IF(AND(J$6&gt;=$G108,J$6&lt;=EDATE($G108,MAX(1,N($E108))-1)),$F108,0))</f>
        <v/>
      </c>
      <c r="K108" s="21">
        <f>IF($G108="",0,IF(AND(K$6&gt;=$G108,K$6&lt;=EDATE($G108,MAX(1,N($E108))-1)),$F108,0))</f>
        <v/>
      </c>
      <c r="L108" s="21">
        <f>IF($G108="",0,IF(AND(L$6&gt;=$G108,L$6&lt;=EDATE($G108,MAX(1,N($E108))-1)),$F108,0))</f>
        <v/>
      </c>
      <c r="M108" s="21">
        <f>IF($G108="",0,IF(AND(M$6&gt;=$G108,M$6&lt;=EDATE($G108,MAX(1,N($E108))-1)),$F108,0))</f>
        <v/>
      </c>
      <c r="N108" s="21">
        <f>IF($G108="",0,IF(AND(N$6&gt;=$G108,N$6&lt;=EDATE($G108,MAX(1,N($E108))-1)),$F108,0))</f>
        <v/>
      </c>
      <c r="O108" s="21">
        <f>IF($G108="",0,IF(AND(O$6&gt;=$G108,O$6&lt;=EDATE($G108,MAX(1,N($E108))-1)),$F108,0))</f>
        <v/>
      </c>
      <c r="P108" s="21">
        <f>IF($G108="",0,IF(AND(P$6&gt;=$G108,P$6&lt;=EDATE($G108,MAX(1,N($E108))-1)),$F108,0))</f>
        <v/>
      </c>
      <c r="Q108" s="21">
        <f>IF($G108="",0,IF(AND(Q$6&gt;=$G108,Q$6&lt;=EDATE($G108,MAX(1,N($E108))-1)),$F108,0))</f>
        <v/>
      </c>
      <c r="R108" s="21">
        <f>IF($G108="",0,IF(AND(R$6&gt;=$G108,R$6&lt;=EDATE($G108,MAX(1,N($E108))-1)),$F108,0))</f>
        <v/>
      </c>
      <c r="S108" s="21">
        <f>IF($G108="",0,IF(AND(S$6&gt;=$G108,S$6&lt;=EDATE($G108,MAX(1,N($E108))-1)),$F108,0))</f>
        <v/>
      </c>
    </row>
    <row r="109">
      <c r="A109" s="14" t="n"/>
      <c r="D109" s="15" t="n"/>
      <c r="F109" s="15">
        <f>IF(D109="","",D109/MAX(1,N(E109)))</f>
        <v/>
      </c>
      <c r="G109" s="20">
        <f>IF(A109="","",EOMONTH(A109,IF(DAY(A109)&gt;=$B$1,1,0)+IF($B$2&lt;=$B$1,1,0)-1)+1)</f>
        <v/>
      </c>
      <c r="H109" s="21">
        <f>IF($G109="",0,IF(AND(H$6&gt;=$G109,H$6&lt;=EDATE($G109,MAX(1,N($E109))-1)),$F109,0))</f>
        <v/>
      </c>
      <c r="I109" s="21">
        <f>IF($G109="",0,IF(AND(I$6&gt;=$G109,I$6&lt;=EDATE($G109,MAX(1,N($E109))-1)),$F109,0))</f>
        <v/>
      </c>
      <c r="J109" s="21">
        <f>IF($G109="",0,IF(AND(J$6&gt;=$G109,J$6&lt;=EDATE($G109,MAX(1,N($E109))-1)),$F109,0))</f>
        <v/>
      </c>
      <c r="K109" s="21">
        <f>IF($G109="",0,IF(AND(K$6&gt;=$G109,K$6&lt;=EDATE($G109,MAX(1,N($E109))-1)),$F109,0))</f>
        <v/>
      </c>
      <c r="L109" s="21">
        <f>IF($G109="",0,IF(AND(L$6&gt;=$G109,L$6&lt;=EDATE($G109,MAX(1,N($E109))-1)),$F109,0))</f>
        <v/>
      </c>
      <c r="M109" s="21">
        <f>IF($G109="",0,IF(AND(M$6&gt;=$G109,M$6&lt;=EDATE($G109,MAX(1,N($E109))-1)),$F109,0))</f>
        <v/>
      </c>
      <c r="N109" s="21">
        <f>IF($G109="",0,IF(AND(N$6&gt;=$G109,N$6&lt;=EDATE($G109,MAX(1,N($E109))-1)),$F109,0))</f>
        <v/>
      </c>
      <c r="O109" s="21">
        <f>IF($G109="",0,IF(AND(O$6&gt;=$G109,O$6&lt;=EDATE($G109,MAX(1,N($E109))-1)),$F109,0))</f>
        <v/>
      </c>
      <c r="P109" s="21">
        <f>IF($G109="",0,IF(AND(P$6&gt;=$G109,P$6&lt;=EDATE($G109,MAX(1,N($E109))-1)),$F109,0))</f>
        <v/>
      </c>
      <c r="Q109" s="21">
        <f>IF($G109="",0,IF(AND(Q$6&gt;=$G109,Q$6&lt;=EDATE($G109,MAX(1,N($E109))-1)),$F109,0))</f>
        <v/>
      </c>
      <c r="R109" s="21">
        <f>IF($G109="",0,IF(AND(R$6&gt;=$G109,R$6&lt;=EDATE($G109,MAX(1,N($E109))-1)),$F109,0))</f>
        <v/>
      </c>
      <c r="S109" s="21">
        <f>IF($G109="",0,IF(AND(S$6&gt;=$G109,S$6&lt;=EDATE($G109,MAX(1,N($E109))-1)),$F109,0))</f>
        <v/>
      </c>
    </row>
    <row r="110">
      <c r="A110" s="14" t="n"/>
      <c r="D110" s="15" t="n"/>
      <c r="F110" s="15">
        <f>IF(D110="","",D110/MAX(1,N(E110)))</f>
        <v/>
      </c>
      <c r="G110" s="20">
        <f>IF(A110="","",EOMONTH(A110,IF(DAY(A110)&gt;=$B$1,1,0)+IF($B$2&lt;=$B$1,1,0)-1)+1)</f>
        <v/>
      </c>
      <c r="H110" s="21">
        <f>IF($G110="",0,IF(AND(H$6&gt;=$G110,H$6&lt;=EDATE($G110,MAX(1,N($E110))-1)),$F110,0))</f>
        <v/>
      </c>
      <c r="I110" s="21">
        <f>IF($G110="",0,IF(AND(I$6&gt;=$G110,I$6&lt;=EDATE($G110,MAX(1,N($E110))-1)),$F110,0))</f>
        <v/>
      </c>
      <c r="J110" s="21">
        <f>IF($G110="",0,IF(AND(J$6&gt;=$G110,J$6&lt;=EDATE($G110,MAX(1,N($E110))-1)),$F110,0))</f>
        <v/>
      </c>
      <c r="K110" s="21">
        <f>IF($G110="",0,IF(AND(K$6&gt;=$G110,K$6&lt;=EDATE($G110,MAX(1,N($E110))-1)),$F110,0))</f>
        <v/>
      </c>
      <c r="L110" s="21">
        <f>IF($G110="",0,IF(AND(L$6&gt;=$G110,L$6&lt;=EDATE($G110,MAX(1,N($E110))-1)),$F110,0))</f>
        <v/>
      </c>
      <c r="M110" s="21">
        <f>IF($G110="",0,IF(AND(M$6&gt;=$G110,M$6&lt;=EDATE($G110,MAX(1,N($E110))-1)),$F110,0))</f>
        <v/>
      </c>
      <c r="N110" s="21">
        <f>IF($G110="",0,IF(AND(N$6&gt;=$G110,N$6&lt;=EDATE($G110,MAX(1,N($E110))-1)),$F110,0))</f>
        <v/>
      </c>
      <c r="O110" s="21">
        <f>IF($G110="",0,IF(AND(O$6&gt;=$G110,O$6&lt;=EDATE($G110,MAX(1,N($E110))-1)),$F110,0))</f>
        <v/>
      </c>
      <c r="P110" s="21">
        <f>IF($G110="",0,IF(AND(P$6&gt;=$G110,P$6&lt;=EDATE($G110,MAX(1,N($E110))-1)),$F110,0))</f>
        <v/>
      </c>
      <c r="Q110" s="21">
        <f>IF($G110="",0,IF(AND(Q$6&gt;=$G110,Q$6&lt;=EDATE($G110,MAX(1,N($E110))-1)),$F110,0))</f>
        <v/>
      </c>
      <c r="R110" s="21">
        <f>IF($G110="",0,IF(AND(R$6&gt;=$G110,R$6&lt;=EDATE($G110,MAX(1,N($E110))-1)),$F110,0))</f>
        <v/>
      </c>
      <c r="S110" s="21">
        <f>IF($G110="",0,IF(AND(S$6&gt;=$G110,S$6&lt;=EDATE($G110,MAX(1,N($E110))-1)),$F110,0))</f>
        <v/>
      </c>
    </row>
    <row r="111">
      <c r="A111" s="14" t="n"/>
      <c r="D111" s="15" t="n"/>
      <c r="F111" s="15">
        <f>IF(D111="","",D111/MAX(1,N(E111)))</f>
        <v/>
      </c>
      <c r="G111" s="20">
        <f>IF(A111="","",EOMONTH(A111,IF(DAY(A111)&gt;=$B$1,1,0)+IF($B$2&lt;=$B$1,1,0)-1)+1)</f>
        <v/>
      </c>
      <c r="H111" s="21">
        <f>IF($G111="",0,IF(AND(H$6&gt;=$G111,H$6&lt;=EDATE($G111,MAX(1,N($E111))-1)),$F111,0))</f>
        <v/>
      </c>
      <c r="I111" s="21">
        <f>IF($G111="",0,IF(AND(I$6&gt;=$G111,I$6&lt;=EDATE($G111,MAX(1,N($E111))-1)),$F111,0))</f>
        <v/>
      </c>
      <c r="J111" s="21">
        <f>IF($G111="",0,IF(AND(J$6&gt;=$G111,J$6&lt;=EDATE($G111,MAX(1,N($E111))-1)),$F111,0))</f>
        <v/>
      </c>
      <c r="K111" s="21">
        <f>IF($G111="",0,IF(AND(K$6&gt;=$G111,K$6&lt;=EDATE($G111,MAX(1,N($E111))-1)),$F111,0))</f>
        <v/>
      </c>
      <c r="L111" s="21">
        <f>IF($G111="",0,IF(AND(L$6&gt;=$G111,L$6&lt;=EDATE($G111,MAX(1,N($E111))-1)),$F111,0))</f>
        <v/>
      </c>
      <c r="M111" s="21">
        <f>IF($G111="",0,IF(AND(M$6&gt;=$G111,M$6&lt;=EDATE($G111,MAX(1,N($E111))-1)),$F111,0))</f>
        <v/>
      </c>
      <c r="N111" s="21">
        <f>IF($G111="",0,IF(AND(N$6&gt;=$G111,N$6&lt;=EDATE($G111,MAX(1,N($E111))-1)),$F111,0))</f>
        <v/>
      </c>
      <c r="O111" s="21">
        <f>IF($G111="",0,IF(AND(O$6&gt;=$G111,O$6&lt;=EDATE($G111,MAX(1,N($E111))-1)),$F111,0))</f>
        <v/>
      </c>
      <c r="P111" s="21">
        <f>IF($G111="",0,IF(AND(P$6&gt;=$G111,P$6&lt;=EDATE($G111,MAX(1,N($E111))-1)),$F111,0))</f>
        <v/>
      </c>
      <c r="Q111" s="21">
        <f>IF($G111="",0,IF(AND(Q$6&gt;=$G111,Q$6&lt;=EDATE($G111,MAX(1,N($E111))-1)),$F111,0))</f>
        <v/>
      </c>
      <c r="R111" s="21">
        <f>IF($G111="",0,IF(AND(R$6&gt;=$G111,R$6&lt;=EDATE($G111,MAX(1,N($E111))-1)),$F111,0))</f>
        <v/>
      </c>
      <c r="S111" s="21">
        <f>IF($G111="",0,IF(AND(S$6&gt;=$G111,S$6&lt;=EDATE($G111,MAX(1,N($E111))-1)),$F111,0))</f>
        <v/>
      </c>
    </row>
    <row r="112">
      <c r="A112" s="14" t="n"/>
      <c r="D112" s="15" t="n"/>
      <c r="F112" s="15">
        <f>IF(D112="","",D112/MAX(1,N(E112)))</f>
        <v/>
      </c>
      <c r="G112" s="20">
        <f>IF(A112="","",EOMONTH(A112,IF(DAY(A112)&gt;=$B$1,1,0)+IF($B$2&lt;=$B$1,1,0)-1)+1)</f>
        <v/>
      </c>
      <c r="H112" s="21">
        <f>IF($G112="",0,IF(AND(H$6&gt;=$G112,H$6&lt;=EDATE($G112,MAX(1,N($E112))-1)),$F112,0))</f>
        <v/>
      </c>
      <c r="I112" s="21">
        <f>IF($G112="",0,IF(AND(I$6&gt;=$G112,I$6&lt;=EDATE($G112,MAX(1,N($E112))-1)),$F112,0))</f>
        <v/>
      </c>
      <c r="J112" s="21">
        <f>IF($G112="",0,IF(AND(J$6&gt;=$G112,J$6&lt;=EDATE($G112,MAX(1,N($E112))-1)),$F112,0))</f>
        <v/>
      </c>
      <c r="K112" s="21">
        <f>IF($G112="",0,IF(AND(K$6&gt;=$G112,K$6&lt;=EDATE($G112,MAX(1,N($E112))-1)),$F112,0))</f>
        <v/>
      </c>
      <c r="L112" s="21">
        <f>IF($G112="",0,IF(AND(L$6&gt;=$G112,L$6&lt;=EDATE($G112,MAX(1,N($E112))-1)),$F112,0))</f>
        <v/>
      </c>
      <c r="M112" s="21">
        <f>IF($G112="",0,IF(AND(M$6&gt;=$G112,M$6&lt;=EDATE($G112,MAX(1,N($E112))-1)),$F112,0))</f>
        <v/>
      </c>
      <c r="N112" s="21">
        <f>IF($G112="",0,IF(AND(N$6&gt;=$G112,N$6&lt;=EDATE($G112,MAX(1,N($E112))-1)),$F112,0))</f>
        <v/>
      </c>
      <c r="O112" s="21">
        <f>IF($G112="",0,IF(AND(O$6&gt;=$G112,O$6&lt;=EDATE($G112,MAX(1,N($E112))-1)),$F112,0))</f>
        <v/>
      </c>
      <c r="P112" s="21">
        <f>IF($G112="",0,IF(AND(P$6&gt;=$G112,P$6&lt;=EDATE($G112,MAX(1,N($E112))-1)),$F112,0))</f>
        <v/>
      </c>
      <c r="Q112" s="21">
        <f>IF($G112="",0,IF(AND(Q$6&gt;=$G112,Q$6&lt;=EDATE($G112,MAX(1,N($E112))-1)),$F112,0))</f>
        <v/>
      </c>
      <c r="R112" s="21">
        <f>IF($G112="",0,IF(AND(R$6&gt;=$G112,R$6&lt;=EDATE($G112,MAX(1,N($E112))-1)),$F112,0))</f>
        <v/>
      </c>
      <c r="S112" s="21">
        <f>IF($G112="",0,IF(AND(S$6&gt;=$G112,S$6&lt;=EDATE($G112,MAX(1,N($E112))-1)),$F112,0))</f>
        <v/>
      </c>
    </row>
    <row r="113">
      <c r="A113" s="14" t="n"/>
      <c r="D113" s="15" t="n"/>
      <c r="F113" s="15">
        <f>IF(D113="","",D113/MAX(1,N(E113)))</f>
        <v/>
      </c>
      <c r="G113" s="20">
        <f>IF(A113="","",EOMONTH(A113,IF(DAY(A113)&gt;=$B$1,1,0)+IF($B$2&lt;=$B$1,1,0)-1)+1)</f>
        <v/>
      </c>
      <c r="H113" s="21">
        <f>IF($G113="",0,IF(AND(H$6&gt;=$G113,H$6&lt;=EDATE($G113,MAX(1,N($E113))-1)),$F113,0))</f>
        <v/>
      </c>
      <c r="I113" s="21">
        <f>IF($G113="",0,IF(AND(I$6&gt;=$G113,I$6&lt;=EDATE($G113,MAX(1,N($E113))-1)),$F113,0))</f>
        <v/>
      </c>
      <c r="J113" s="21">
        <f>IF($G113="",0,IF(AND(J$6&gt;=$G113,J$6&lt;=EDATE($G113,MAX(1,N($E113))-1)),$F113,0))</f>
        <v/>
      </c>
      <c r="K113" s="21">
        <f>IF($G113="",0,IF(AND(K$6&gt;=$G113,K$6&lt;=EDATE($G113,MAX(1,N($E113))-1)),$F113,0))</f>
        <v/>
      </c>
      <c r="L113" s="21">
        <f>IF($G113="",0,IF(AND(L$6&gt;=$G113,L$6&lt;=EDATE($G113,MAX(1,N($E113))-1)),$F113,0))</f>
        <v/>
      </c>
      <c r="M113" s="21">
        <f>IF($G113="",0,IF(AND(M$6&gt;=$G113,M$6&lt;=EDATE($G113,MAX(1,N($E113))-1)),$F113,0))</f>
        <v/>
      </c>
      <c r="N113" s="21">
        <f>IF($G113="",0,IF(AND(N$6&gt;=$G113,N$6&lt;=EDATE($G113,MAX(1,N($E113))-1)),$F113,0))</f>
        <v/>
      </c>
      <c r="O113" s="21">
        <f>IF($G113="",0,IF(AND(O$6&gt;=$G113,O$6&lt;=EDATE($G113,MAX(1,N($E113))-1)),$F113,0))</f>
        <v/>
      </c>
      <c r="P113" s="21">
        <f>IF($G113="",0,IF(AND(P$6&gt;=$G113,P$6&lt;=EDATE($G113,MAX(1,N($E113))-1)),$F113,0))</f>
        <v/>
      </c>
      <c r="Q113" s="21">
        <f>IF($G113="",0,IF(AND(Q$6&gt;=$G113,Q$6&lt;=EDATE($G113,MAX(1,N($E113))-1)),$F113,0))</f>
        <v/>
      </c>
      <c r="R113" s="21">
        <f>IF($G113="",0,IF(AND(R$6&gt;=$G113,R$6&lt;=EDATE($G113,MAX(1,N($E113))-1)),$F113,0))</f>
        <v/>
      </c>
      <c r="S113" s="21">
        <f>IF($G113="",0,IF(AND(S$6&gt;=$G113,S$6&lt;=EDATE($G113,MAX(1,N($E113))-1)),$F113,0))</f>
        <v/>
      </c>
    </row>
    <row r="114">
      <c r="A114" s="14" t="n"/>
      <c r="D114" s="15" t="n"/>
      <c r="F114" s="15">
        <f>IF(D114="","",D114/MAX(1,N(E114)))</f>
        <v/>
      </c>
      <c r="G114" s="20">
        <f>IF(A114="","",EOMONTH(A114,IF(DAY(A114)&gt;=$B$1,1,0)+IF($B$2&lt;=$B$1,1,0)-1)+1)</f>
        <v/>
      </c>
      <c r="H114" s="21">
        <f>IF($G114="",0,IF(AND(H$6&gt;=$G114,H$6&lt;=EDATE($G114,MAX(1,N($E114))-1)),$F114,0))</f>
        <v/>
      </c>
      <c r="I114" s="21">
        <f>IF($G114="",0,IF(AND(I$6&gt;=$G114,I$6&lt;=EDATE($G114,MAX(1,N($E114))-1)),$F114,0))</f>
        <v/>
      </c>
      <c r="J114" s="21">
        <f>IF($G114="",0,IF(AND(J$6&gt;=$G114,J$6&lt;=EDATE($G114,MAX(1,N($E114))-1)),$F114,0))</f>
        <v/>
      </c>
      <c r="K114" s="21">
        <f>IF($G114="",0,IF(AND(K$6&gt;=$G114,K$6&lt;=EDATE($G114,MAX(1,N($E114))-1)),$F114,0))</f>
        <v/>
      </c>
      <c r="L114" s="21">
        <f>IF($G114="",0,IF(AND(L$6&gt;=$G114,L$6&lt;=EDATE($G114,MAX(1,N($E114))-1)),$F114,0))</f>
        <v/>
      </c>
      <c r="M114" s="21">
        <f>IF($G114="",0,IF(AND(M$6&gt;=$G114,M$6&lt;=EDATE($G114,MAX(1,N($E114))-1)),$F114,0))</f>
        <v/>
      </c>
      <c r="N114" s="21">
        <f>IF($G114="",0,IF(AND(N$6&gt;=$G114,N$6&lt;=EDATE($G114,MAX(1,N($E114))-1)),$F114,0))</f>
        <v/>
      </c>
      <c r="O114" s="21">
        <f>IF($G114="",0,IF(AND(O$6&gt;=$G114,O$6&lt;=EDATE($G114,MAX(1,N($E114))-1)),$F114,0))</f>
        <v/>
      </c>
      <c r="P114" s="21">
        <f>IF($G114="",0,IF(AND(P$6&gt;=$G114,P$6&lt;=EDATE($G114,MAX(1,N($E114))-1)),$F114,0))</f>
        <v/>
      </c>
      <c r="Q114" s="21">
        <f>IF($G114="",0,IF(AND(Q$6&gt;=$G114,Q$6&lt;=EDATE($G114,MAX(1,N($E114))-1)),$F114,0))</f>
        <v/>
      </c>
      <c r="R114" s="21">
        <f>IF($G114="",0,IF(AND(R$6&gt;=$G114,R$6&lt;=EDATE($G114,MAX(1,N($E114))-1)),$F114,0))</f>
        <v/>
      </c>
      <c r="S114" s="21">
        <f>IF($G114="",0,IF(AND(S$6&gt;=$G114,S$6&lt;=EDATE($G114,MAX(1,N($E114))-1)),$F114,0))</f>
        <v/>
      </c>
    </row>
    <row r="115">
      <c r="A115" s="14" t="n"/>
      <c r="D115" s="15" t="n"/>
      <c r="F115" s="15">
        <f>IF(D115="","",D115/MAX(1,N(E115)))</f>
        <v/>
      </c>
      <c r="G115" s="20">
        <f>IF(A115="","",EOMONTH(A115,IF(DAY(A115)&gt;=$B$1,1,0)+IF($B$2&lt;=$B$1,1,0)-1)+1)</f>
        <v/>
      </c>
      <c r="H115" s="21">
        <f>IF($G115="",0,IF(AND(H$6&gt;=$G115,H$6&lt;=EDATE($G115,MAX(1,N($E115))-1)),$F115,0))</f>
        <v/>
      </c>
      <c r="I115" s="21">
        <f>IF($G115="",0,IF(AND(I$6&gt;=$G115,I$6&lt;=EDATE($G115,MAX(1,N($E115))-1)),$F115,0))</f>
        <v/>
      </c>
      <c r="J115" s="21">
        <f>IF($G115="",0,IF(AND(J$6&gt;=$G115,J$6&lt;=EDATE($G115,MAX(1,N($E115))-1)),$F115,0))</f>
        <v/>
      </c>
      <c r="K115" s="21">
        <f>IF($G115="",0,IF(AND(K$6&gt;=$G115,K$6&lt;=EDATE($G115,MAX(1,N($E115))-1)),$F115,0))</f>
        <v/>
      </c>
      <c r="L115" s="21">
        <f>IF($G115="",0,IF(AND(L$6&gt;=$G115,L$6&lt;=EDATE($G115,MAX(1,N($E115))-1)),$F115,0))</f>
        <v/>
      </c>
      <c r="M115" s="21">
        <f>IF($G115="",0,IF(AND(M$6&gt;=$G115,M$6&lt;=EDATE($G115,MAX(1,N($E115))-1)),$F115,0))</f>
        <v/>
      </c>
      <c r="N115" s="21">
        <f>IF($G115="",0,IF(AND(N$6&gt;=$G115,N$6&lt;=EDATE($G115,MAX(1,N($E115))-1)),$F115,0))</f>
        <v/>
      </c>
      <c r="O115" s="21">
        <f>IF($G115="",0,IF(AND(O$6&gt;=$G115,O$6&lt;=EDATE($G115,MAX(1,N($E115))-1)),$F115,0))</f>
        <v/>
      </c>
      <c r="P115" s="21">
        <f>IF($G115="",0,IF(AND(P$6&gt;=$G115,P$6&lt;=EDATE($G115,MAX(1,N($E115))-1)),$F115,0))</f>
        <v/>
      </c>
      <c r="Q115" s="21">
        <f>IF($G115="",0,IF(AND(Q$6&gt;=$G115,Q$6&lt;=EDATE($G115,MAX(1,N($E115))-1)),$F115,0))</f>
        <v/>
      </c>
      <c r="R115" s="21">
        <f>IF($G115="",0,IF(AND(R$6&gt;=$G115,R$6&lt;=EDATE($G115,MAX(1,N($E115))-1)),$F115,0))</f>
        <v/>
      </c>
      <c r="S115" s="21">
        <f>IF($G115="",0,IF(AND(S$6&gt;=$G115,S$6&lt;=EDATE($G115,MAX(1,N($E115))-1)),$F115,0))</f>
        <v/>
      </c>
    </row>
    <row r="116">
      <c r="A116" s="14" t="n"/>
      <c r="D116" s="15" t="n"/>
      <c r="F116" s="15">
        <f>IF(D116="","",D116/MAX(1,N(E116)))</f>
        <v/>
      </c>
      <c r="G116" s="20">
        <f>IF(A116="","",EOMONTH(A116,IF(DAY(A116)&gt;=$B$1,1,0)+IF($B$2&lt;=$B$1,1,0)-1)+1)</f>
        <v/>
      </c>
      <c r="H116" s="21">
        <f>IF($G116="",0,IF(AND(H$6&gt;=$G116,H$6&lt;=EDATE($G116,MAX(1,N($E116))-1)),$F116,0))</f>
        <v/>
      </c>
      <c r="I116" s="21">
        <f>IF($G116="",0,IF(AND(I$6&gt;=$G116,I$6&lt;=EDATE($G116,MAX(1,N($E116))-1)),$F116,0))</f>
        <v/>
      </c>
      <c r="J116" s="21">
        <f>IF($G116="",0,IF(AND(J$6&gt;=$G116,J$6&lt;=EDATE($G116,MAX(1,N($E116))-1)),$F116,0))</f>
        <v/>
      </c>
      <c r="K116" s="21">
        <f>IF($G116="",0,IF(AND(K$6&gt;=$G116,K$6&lt;=EDATE($G116,MAX(1,N($E116))-1)),$F116,0))</f>
        <v/>
      </c>
      <c r="L116" s="21">
        <f>IF($G116="",0,IF(AND(L$6&gt;=$G116,L$6&lt;=EDATE($G116,MAX(1,N($E116))-1)),$F116,0))</f>
        <v/>
      </c>
      <c r="M116" s="21">
        <f>IF($G116="",0,IF(AND(M$6&gt;=$G116,M$6&lt;=EDATE($G116,MAX(1,N($E116))-1)),$F116,0))</f>
        <v/>
      </c>
      <c r="N116" s="21">
        <f>IF($G116="",0,IF(AND(N$6&gt;=$G116,N$6&lt;=EDATE($G116,MAX(1,N($E116))-1)),$F116,0))</f>
        <v/>
      </c>
      <c r="O116" s="21">
        <f>IF($G116="",0,IF(AND(O$6&gt;=$G116,O$6&lt;=EDATE($G116,MAX(1,N($E116))-1)),$F116,0))</f>
        <v/>
      </c>
      <c r="P116" s="21">
        <f>IF($G116="",0,IF(AND(P$6&gt;=$G116,P$6&lt;=EDATE($G116,MAX(1,N($E116))-1)),$F116,0))</f>
        <v/>
      </c>
      <c r="Q116" s="21">
        <f>IF($G116="",0,IF(AND(Q$6&gt;=$G116,Q$6&lt;=EDATE($G116,MAX(1,N($E116))-1)),$F116,0))</f>
        <v/>
      </c>
      <c r="R116" s="21">
        <f>IF($G116="",0,IF(AND(R$6&gt;=$G116,R$6&lt;=EDATE($G116,MAX(1,N($E116))-1)),$F116,0))</f>
        <v/>
      </c>
      <c r="S116" s="21">
        <f>IF($G116="",0,IF(AND(S$6&gt;=$G116,S$6&lt;=EDATE($G116,MAX(1,N($E116))-1)),$F116,0))</f>
        <v/>
      </c>
    </row>
    <row r="117">
      <c r="A117" s="14" t="n"/>
      <c r="D117" s="15" t="n"/>
      <c r="F117" s="15">
        <f>IF(D117="","",D117/MAX(1,N(E117)))</f>
        <v/>
      </c>
      <c r="G117" s="20">
        <f>IF(A117="","",EOMONTH(A117,IF(DAY(A117)&gt;=$B$1,1,0)+IF($B$2&lt;=$B$1,1,0)-1)+1)</f>
        <v/>
      </c>
      <c r="H117" s="21">
        <f>IF($G117="",0,IF(AND(H$6&gt;=$G117,H$6&lt;=EDATE($G117,MAX(1,N($E117))-1)),$F117,0))</f>
        <v/>
      </c>
      <c r="I117" s="21">
        <f>IF($G117="",0,IF(AND(I$6&gt;=$G117,I$6&lt;=EDATE($G117,MAX(1,N($E117))-1)),$F117,0))</f>
        <v/>
      </c>
      <c r="J117" s="21">
        <f>IF($G117="",0,IF(AND(J$6&gt;=$G117,J$6&lt;=EDATE($G117,MAX(1,N($E117))-1)),$F117,0))</f>
        <v/>
      </c>
      <c r="K117" s="21">
        <f>IF($G117="",0,IF(AND(K$6&gt;=$G117,K$6&lt;=EDATE($G117,MAX(1,N($E117))-1)),$F117,0))</f>
        <v/>
      </c>
      <c r="L117" s="21">
        <f>IF($G117="",0,IF(AND(L$6&gt;=$G117,L$6&lt;=EDATE($G117,MAX(1,N($E117))-1)),$F117,0))</f>
        <v/>
      </c>
      <c r="M117" s="21">
        <f>IF($G117="",0,IF(AND(M$6&gt;=$G117,M$6&lt;=EDATE($G117,MAX(1,N($E117))-1)),$F117,0))</f>
        <v/>
      </c>
      <c r="N117" s="21">
        <f>IF($G117="",0,IF(AND(N$6&gt;=$G117,N$6&lt;=EDATE($G117,MAX(1,N($E117))-1)),$F117,0))</f>
        <v/>
      </c>
      <c r="O117" s="21">
        <f>IF($G117="",0,IF(AND(O$6&gt;=$G117,O$6&lt;=EDATE($G117,MAX(1,N($E117))-1)),$F117,0))</f>
        <v/>
      </c>
      <c r="P117" s="21">
        <f>IF($G117="",0,IF(AND(P$6&gt;=$G117,P$6&lt;=EDATE($G117,MAX(1,N($E117))-1)),$F117,0))</f>
        <v/>
      </c>
      <c r="Q117" s="21">
        <f>IF($G117="",0,IF(AND(Q$6&gt;=$G117,Q$6&lt;=EDATE($G117,MAX(1,N($E117))-1)),$F117,0))</f>
        <v/>
      </c>
      <c r="R117" s="21">
        <f>IF($G117="",0,IF(AND(R$6&gt;=$G117,R$6&lt;=EDATE($G117,MAX(1,N($E117))-1)),$F117,0))</f>
        <v/>
      </c>
      <c r="S117" s="21">
        <f>IF($G117="",0,IF(AND(S$6&gt;=$G117,S$6&lt;=EDATE($G117,MAX(1,N($E117))-1)),$F117,0))</f>
        <v/>
      </c>
    </row>
    <row r="118">
      <c r="A118" s="14" t="n"/>
      <c r="D118" s="15" t="n"/>
      <c r="F118" s="15">
        <f>IF(D118="","",D118/MAX(1,N(E118)))</f>
        <v/>
      </c>
      <c r="G118" s="20">
        <f>IF(A118="","",EOMONTH(A118,IF(DAY(A118)&gt;=$B$1,1,0)+IF($B$2&lt;=$B$1,1,0)-1)+1)</f>
        <v/>
      </c>
      <c r="H118" s="21">
        <f>IF($G118="",0,IF(AND(H$6&gt;=$G118,H$6&lt;=EDATE($G118,MAX(1,N($E118))-1)),$F118,0))</f>
        <v/>
      </c>
      <c r="I118" s="21">
        <f>IF($G118="",0,IF(AND(I$6&gt;=$G118,I$6&lt;=EDATE($G118,MAX(1,N($E118))-1)),$F118,0))</f>
        <v/>
      </c>
      <c r="J118" s="21">
        <f>IF($G118="",0,IF(AND(J$6&gt;=$G118,J$6&lt;=EDATE($G118,MAX(1,N($E118))-1)),$F118,0))</f>
        <v/>
      </c>
      <c r="K118" s="21">
        <f>IF($G118="",0,IF(AND(K$6&gt;=$G118,K$6&lt;=EDATE($G118,MAX(1,N($E118))-1)),$F118,0))</f>
        <v/>
      </c>
      <c r="L118" s="21">
        <f>IF($G118="",0,IF(AND(L$6&gt;=$G118,L$6&lt;=EDATE($G118,MAX(1,N($E118))-1)),$F118,0))</f>
        <v/>
      </c>
      <c r="M118" s="21">
        <f>IF($G118="",0,IF(AND(M$6&gt;=$G118,M$6&lt;=EDATE($G118,MAX(1,N($E118))-1)),$F118,0))</f>
        <v/>
      </c>
      <c r="N118" s="21">
        <f>IF($G118="",0,IF(AND(N$6&gt;=$G118,N$6&lt;=EDATE($G118,MAX(1,N($E118))-1)),$F118,0))</f>
        <v/>
      </c>
      <c r="O118" s="21">
        <f>IF($G118="",0,IF(AND(O$6&gt;=$G118,O$6&lt;=EDATE($G118,MAX(1,N($E118))-1)),$F118,0))</f>
        <v/>
      </c>
      <c r="P118" s="21">
        <f>IF($G118="",0,IF(AND(P$6&gt;=$G118,P$6&lt;=EDATE($G118,MAX(1,N($E118))-1)),$F118,0))</f>
        <v/>
      </c>
      <c r="Q118" s="21">
        <f>IF($G118="",0,IF(AND(Q$6&gt;=$G118,Q$6&lt;=EDATE($G118,MAX(1,N($E118))-1)),$F118,0))</f>
        <v/>
      </c>
      <c r="R118" s="21">
        <f>IF($G118="",0,IF(AND(R$6&gt;=$G118,R$6&lt;=EDATE($G118,MAX(1,N($E118))-1)),$F118,0))</f>
        <v/>
      </c>
      <c r="S118" s="21">
        <f>IF($G118="",0,IF(AND(S$6&gt;=$G118,S$6&lt;=EDATE($G118,MAX(1,N($E118))-1)),$F118,0))</f>
        <v/>
      </c>
    </row>
    <row r="119">
      <c r="A119" s="14" t="n"/>
      <c r="D119" s="15" t="n"/>
      <c r="F119" s="15">
        <f>IF(D119="","",D119/MAX(1,N(E119)))</f>
        <v/>
      </c>
      <c r="G119" s="20">
        <f>IF(A119="","",EOMONTH(A119,IF(DAY(A119)&gt;=$B$1,1,0)+IF($B$2&lt;=$B$1,1,0)-1)+1)</f>
        <v/>
      </c>
      <c r="H119" s="21">
        <f>IF($G119="",0,IF(AND(H$6&gt;=$G119,H$6&lt;=EDATE($G119,MAX(1,N($E119))-1)),$F119,0))</f>
        <v/>
      </c>
      <c r="I119" s="21">
        <f>IF($G119="",0,IF(AND(I$6&gt;=$G119,I$6&lt;=EDATE($G119,MAX(1,N($E119))-1)),$F119,0))</f>
        <v/>
      </c>
      <c r="J119" s="21">
        <f>IF($G119="",0,IF(AND(J$6&gt;=$G119,J$6&lt;=EDATE($G119,MAX(1,N($E119))-1)),$F119,0))</f>
        <v/>
      </c>
      <c r="K119" s="21">
        <f>IF($G119="",0,IF(AND(K$6&gt;=$G119,K$6&lt;=EDATE($G119,MAX(1,N($E119))-1)),$F119,0))</f>
        <v/>
      </c>
      <c r="L119" s="21">
        <f>IF($G119="",0,IF(AND(L$6&gt;=$G119,L$6&lt;=EDATE($G119,MAX(1,N($E119))-1)),$F119,0))</f>
        <v/>
      </c>
      <c r="M119" s="21">
        <f>IF($G119="",0,IF(AND(M$6&gt;=$G119,M$6&lt;=EDATE($G119,MAX(1,N($E119))-1)),$F119,0))</f>
        <v/>
      </c>
      <c r="N119" s="21">
        <f>IF($G119="",0,IF(AND(N$6&gt;=$G119,N$6&lt;=EDATE($G119,MAX(1,N($E119))-1)),$F119,0))</f>
        <v/>
      </c>
      <c r="O119" s="21">
        <f>IF($G119="",0,IF(AND(O$6&gt;=$G119,O$6&lt;=EDATE($G119,MAX(1,N($E119))-1)),$F119,0))</f>
        <v/>
      </c>
      <c r="P119" s="21">
        <f>IF($G119="",0,IF(AND(P$6&gt;=$G119,P$6&lt;=EDATE($G119,MAX(1,N($E119))-1)),$F119,0))</f>
        <v/>
      </c>
      <c r="Q119" s="21">
        <f>IF($G119="",0,IF(AND(Q$6&gt;=$G119,Q$6&lt;=EDATE($G119,MAX(1,N($E119))-1)),$F119,0))</f>
        <v/>
      </c>
      <c r="R119" s="21">
        <f>IF($G119="",0,IF(AND(R$6&gt;=$G119,R$6&lt;=EDATE($G119,MAX(1,N($E119))-1)),$F119,0))</f>
        <v/>
      </c>
      <c r="S119" s="21">
        <f>IF($G119="",0,IF(AND(S$6&gt;=$G119,S$6&lt;=EDATE($G119,MAX(1,N($E119))-1)),$F119,0))</f>
        <v/>
      </c>
    </row>
    <row r="120">
      <c r="A120" s="14" t="n"/>
      <c r="D120" s="15" t="n"/>
      <c r="F120" s="15">
        <f>IF(D120="","",D120/MAX(1,N(E120)))</f>
        <v/>
      </c>
      <c r="G120" s="20">
        <f>IF(A120="","",EOMONTH(A120,IF(DAY(A120)&gt;=$B$1,1,0)+IF($B$2&lt;=$B$1,1,0)-1)+1)</f>
        <v/>
      </c>
      <c r="H120" s="21">
        <f>IF($G120="",0,IF(AND(H$6&gt;=$G120,H$6&lt;=EDATE($G120,MAX(1,N($E120))-1)),$F120,0))</f>
        <v/>
      </c>
      <c r="I120" s="21">
        <f>IF($G120="",0,IF(AND(I$6&gt;=$G120,I$6&lt;=EDATE($G120,MAX(1,N($E120))-1)),$F120,0))</f>
        <v/>
      </c>
      <c r="J120" s="21">
        <f>IF($G120="",0,IF(AND(J$6&gt;=$G120,J$6&lt;=EDATE($G120,MAX(1,N($E120))-1)),$F120,0))</f>
        <v/>
      </c>
      <c r="K120" s="21">
        <f>IF($G120="",0,IF(AND(K$6&gt;=$G120,K$6&lt;=EDATE($G120,MAX(1,N($E120))-1)),$F120,0))</f>
        <v/>
      </c>
      <c r="L120" s="21">
        <f>IF($G120="",0,IF(AND(L$6&gt;=$G120,L$6&lt;=EDATE($G120,MAX(1,N($E120))-1)),$F120,0))</f>
        <v/>
      </c>
      <c r="M120" s="21">
        <f>IF($G120="",0,IF(AND(M$6&gt;=$G120,M$6&lt;=EDATE($G120,MAX(1,N($E120))-1)),$F120,0))</f>
        <v/>
      </c>
      <c r="N120" s="21">
        <f>IF($G120="",0,IF(AND(N$6&gt;=$G120,N$6&lt;=EDATE($G120,MAX(1,N($E120))-1)),$F120,0))</f>
        <v/>
      </c>
      <c r="O120" s="21">
        <f>IF($G120="",0,IF(AND(O$6&gt;=$G120,O$6&lt;=EDATE($G120,MAX(1,N($E120))-1)),$F120,0))</f>
        <v/>
      </c>
      <c r="P120" s="21">
        <f>IF($G120="",0,IF(AND(P$6&gt;=$G120,P$6&lt;=EDATE($G120,MAX(1,N($E120))-1)),$F120,0))</f>
        <v/>
      </c>
      <c r="Q120" s="21">
        <f>IF($G120="",0,IF(AND(Q$6&gt;=$G120,Q$6&lt;=EDATE($G120,MAX(1,N($E120))-1)),$F120,0))</f>
        <v/>
      </c>
      <c r="R120" s="21">
        <f>IF($G120="",0,IF(AND(R$6&gt;=$G120,R$6&lt;=EDATE($G120,MAX(1,N($E120))-1)),$F120,0))</f>
        <v/>
      </c>
      <c r="S120" s="21">
        <f>IF($G120="",0,IF(AND(S$6&gt;=$G120,S$6&lt;=EDATE($G120,MAX(1,N($E120))-1)),$F120,0))</f>
        <v/>
      </c>
    </row>
    <row r="121">
      <c r="A121" s="14" t="n"/>
      <c r="D121" s="15" t="n"/>
      <c r="F121" s="15">
        <f>IF(D121="","",D121/MAX(1,N(E121)))</f>
        <v/>
      </c>
      <c r="G121" s="20">
        <f>IF(A121="","",EOMONTH(A121,IF(DAY(A121)&gt;=$B$1,1,0)+IF($B$2&lt;=$B$1,1,0)-1)+1)</f>
        <v/>
      </c>
      <c r="H121" s="21">
        <f>IF($G121="",0,IF(AND(H$6&gt;=$G121,H$6&lt;=EDATE($G121,MAX(1,N($E121))-1)),$F121,0))</f>
        <v/>
      </c>
      <c r="I121" s="21">
        <f>IF($G121="",0,IF(AND(I$6&gt;=$G121,I$6&lt;=EDATE($G121,MAX(1,N($E121))-1)),$F121,0))</f>
        <v/>
      </c>
      <c r="J121" s="21">
        <f>IF($G121="",0,IF(AND(J$6&gt;=$G121,J$6&lt;=EDATE($G121,MAX(1,N($E121))-1)),$F121,0))</f>
        <v/>
      </c>
      <c r="K121" s="21">
        <f>IF($G121="",0,IF(AND(K$6&gt;=$G121,K$6&lt;=EDATE($G121,MAX(1,N($E121))-1)),$F121,0))</f>
        <v/>
      </c>
      <c r="L121" s="21">
        <f>IF($G121="",0,IF(AND(L$6&gt;=$G121,L$6&lt;=EDATE($G121,MAX(1,N($E121))-1)),$F121,0))</f>
        <v/>
      </c>
      <c r="M121" s="21">
        <f>IF($G121="",0,IF(AND(M$6&gt;=$G121,M$6&lt;=EDATE($G121,MAX(1,N($E121))-1)),$F121,0))</f>
        <v/>
      </c>
      <c r="N121" s="21">
        <f>IF($G121="",0,IF(AND(N$6&gt;=$G121,N$6&lt;=EDATE($G121,MAX(1,N($E121))-1)),$F121,0))</f>
        <v/>
      </c>
      <c r="O121" s="21">
        <f>IF($G121="",0,IF(AND(O$6&gt;=$G121,O$6&lt;=EDATE($G121,MAX(1,N($E121))-1)),$F121,0))</f>
        <v/>
      </c>
      <c r="P121" s="21">
        <f>IF($G121="",0,IF(AND(P$6&gt;=$G121,P$6&lt;=EDATE($G121,MAX(1,N($E121))-1)),$F121,0))</f>
        <v/>
      </c>
      <c r="Q121" s="21">
        <f>IF($G121="",0,IF(AND(Q$6&gt;=$G121,Q$6&lt;=EDATE($G121,MAX(1,N($E121))-1)),$F121,0))</f>
        <v/>
      </c>
      <c r="R121" s="21">
        <f>IF($G121="",0,IF(AND(R$6&gt;=$G121,R$6&lt;=EDATE($G121,MAX(1,N($E121))-1)),$F121,0))</f>
        <v/>
      </c>
      <c r="S121" s="21">
        <f>IF($G121="",0,IF(AND(S$6&gt;=$G121,S$6&lt;=EDATE($G121,MAX(1,N($E121))-1)),$F121,0))</f>
        <v/>
      </c>
    </row>
    <row r="122">
      <c r="A122" s="14" t="n"/>
      <c r="D122" s="15" t="n"/>
      <c r="F122" s="15">
        <f>IF(D122="","",D122/MAX(1,N(E122)))</f>
        <v/>
      </c>
      <c r="G122" s="20">
        <f>IF(A122="","",EOMONTH(A122,IF(DAY(A122)&gt;=$B$1,1,0)+IF($B$2&lt;=$B$1,1,0)-1)+1)</f>
        <v/>
      </c>
      <c r="H122" s="21">
        <f>IF($G122="",0,IF(AND(H$6&gt;=$G122,H$6&lt;=EDATE($G122,MAX(1,N($E122))-1)),$F122,0))</f>
        <v/>
      </c>
      <c r="I122" s="21">
        <f>IF($G122="",0,IF(AND(I$6&gt;=$G122,I$6&lt;=EDATE($G122,MAX(1,N($E122))-1)),$F122,0))</f>
        <v/>
      </c>
      <c r="J122" s="21">
        <f>IF($G122="",0,IF(AND(J$6&gt;=$G122,J$6&lt;=EDATE($G122,MAX(1,N($E122))-1)),$F122,0))</f>
        <v/>
      </c>
      <c r="K122" s="21">
        <f>IF($G122="",0,IF(AND(K$6&gt;=$G122,K$6&lt;=EDATE($G122,MAX(1,N($E122))-1)),$F122,0))</f>
        <v/>
      </c>
      <c r="L122" s="21">
        <f>IF($G122="",0,IF(AND(L$6&gt;=$G122,L$6&lt;=EDATE($G122,MAX(1,N($E122))-1)),$F122,0))</f>
        <v/>
      </c>
      <c r="M122" s="21">
        <f>IF($G122="",0,IF(AND(M$6&gt;=$G122,M$6&lt;=EDATE($G122,MAX(1,N($E122))-1)),$F122,0))</f>
        <v/>
      </c>
      <c r="N122" s="21">
        <f>IF($G122="",0,IF(AND(N$6&gt;=$G122,N$6&lt;=EDATE($G122,MAX(1,N($E122))-1)),$F122,0))</f>
        <v/>
      </c>
      <c r="O122" s="21">
        <f>IF($G122="",0,IF(AND(O$6&gt;=$G122,O$6&lt;=EDATE($G122,MAX(1,N($E122))-1)),$F122,0))</f>
        <v/>
      </c>
      <c r="P122" s="21">
        <f>IF($G122="",0,IF(AND(P$6&gt;=$G122,P$6&lt;=EDATE($G122,MAX(1,N($E122))-1)),$F122,0))</f>
        <v/>
      </c>
      <c r="Q122" s="21">
        <f>IF($G122="",0,IF(AND(Q$6&gt;=$G122,Q$6&lt;=EDATE($G122,MAX(1,N($E122))-1)),$F122,0))</f>
        <v/>
      </c>
      <c r="R122" s="21">
        <f>IF($G122="",0,IF(AND(R$6&gt;=$G122,R$6&lt;=EDATE($G122,MAX(1,N($E122))-1)),$F122,0))</f>
        <v/>
      </c>
      <c r="S122" s="21">
        <f>IF($G122="",0,IF(AND(S$6&gt;=$G122,S$6&lt;=EDATE($G122,MAX(1,N($E122))-1)),$F122,0))</f>
        <v/>
      </c>
    </row>
    <row r="123">
      <c r="A123" s="14" t="n"/>
      <c r="D123" s="15" t="n"/>
      <c r="F123" s="15">
        <f>IF(D123="","",D123/MAX(1,N(E123)))</f>
        <v/>
      </c>
      <c r="G123" s="20">
        <f>IF(A123="","",EOMONTH(A123,IF(DAY(A123)&gt;=$B$1,1,0)+IF($B$2&lt;=$B$1,1,0)-1)+1)</f>
        <v/>
      </c>
      <c r="H123" s="21">
        <f>IF($G123="",0,IF(AND(H$6&gt;=$G123,H$6&lt;=EDATE($G123,MAX(1,N($E123))-1)),$F123,0))</f>
        <v/>
      </c>
      <c r="I123" s="21">
        <f>IF($G123="",0,IF(AND(I$6&gt;=$G123,I$6&lt;=EDATE($G123,MAX(1,N($E123))-1)),$F123,0))</f>
        <v/>
      </c>
      <c r="J123" s="21">
        <f>IF($G123="",0,IF(AND(J$6&gt;=$G123,J$6&lt;=EDATE($G123,MAX(1,N($E123))-1)),$F123,0))</f>
        <v/>
      </c>
      <c r="K123" s="21">
        <f>IF($G123="",0,IF(AND(K$6&gt;=$G123,K$6&lt;=EDATE($G123,MAX(1,N($E123))-1)),$F123,0))</f>
        <v/>
      </c>
      <c r="L123" s="21">
        <f>IF($G123="",0,IF(AND(L$6&gt;=$G123,L$6&lt;=EDATE($G123,MAX(1,N($E123))-1)),$F123,0))</f>
        <v/>
      </c>
      <c r="M123" s="21">
        <f>IF($G123="",0,IF(AND(M$6&gt;=$G123,M$6&lt;=EDATE($G123,MAX(1,N($E123))-1)),$F123,0))</f>
        <v/>
      </c>
      <c r="N123" s="21">
        <f>IF($G123="",0,IF(AND(N$6&gt;=$G123,N$6&lt;=EDATE($G123,MAX(1,N($E123))-1)),$F123,0))</f>
        <v/>
      </c>
      <c r="O123" s="21">
        <f>IF($G123="",0,IF(AND(O$6&gt;=$G123,O$6&lt;=EDATE($G123,MAX(1,N($E123))-1)),$F123,0))</f>
        <v/>
      </c>
      <c r="P123" s="21">
        <f>IF($G123="",0,IF(AND(P$6&gt;=$G123,P$6&lt;=EDATE($G123,MAX(1,N($E123))-1)),$F123,0))</f>
        <v/>
      </c>
      <c r="Q123" s="21">
        <f>IF($G123="",0,IF(AND(Q$6&gt;=$G123,Q$6&lt;=EDATE($G123,MAX(1,N($E123))-1)),$F123,0))</f>
        <v/>
      </c>
      <c r="R123" s="21">
        <f>IF($G123="",0,IF(AND(R$6&gt;=$G123,R$6&lt;=EDATE($G123,MAX(1,N($E123))-1)),$F123,0))</f>
        <v/>
      </c>
      <c r="S123" s="21">
        <f>IF($G123="",0,IF(AND(S$6&gt;=$G123,S$6&lt;=EDATE($G123,MAX(1,N($E123))-1)),$F123,0))</f>
        <v/>
      </c>
    </row>
    <row r="124">
      <c r="A124" s="14" t="n"/>
      <c r="D124" s="15" t="n"/>
      <c r="F124" s="15">
        <f>IF(D124="","",D124/MAX(1,N(E124)))</f>
        <v/>
      </c>
      <c r="G124" s="20">
        <f>IF(A124="","",EOMONTH(A124,IF(DAY(A124)&gt;=$B$1,1,0)+IF($B$2&lt;=$B$1,1,0)-1)+1)</f>
        <v/>
      </c>
      <c r="H124" s="21">
        <f>IF($G124="",0,IF(AND(H$6&gt;=$G124,H$6&lt;=EDATE($G124,MAX(1,N($E124))-1)),$F124,0))</f>
        <v/>
      </c>
      <c r="I124" s="21">
        <f>IF($G124="",0,IF(AND(I$6&gt;=$G124,I$6&lt;=EDATE($G124,MAX(1,N($E124))-1)),$F124,0))</f>
        <v/>
      </c>
      <c r="J124" s="21">
        <f>IF($G124="",0,IF(AND(J$6&gt;=$G124,J$6&lt;=EDATE($G124,MAX(1,N($E124))-1)),$F124,0))</f>
        <v/>
      </c>
      <c r="K124" s="21">
        <f>IF($G124="",0,IF(AND(K$6&gt;=$G124,K$6&lt;=EDATE($G124,MAX(1,N($E124))-1)),$F124,0))</f>
        <v/>
      </c>
      <c r="L124" s="21">
        <f>IF($G124="",0,IF(AND(L$6&gt;=$G124,L$6&lt;=EDATE($G124,MAX(1,N($E124))-1)),$F124,0))</f>
        <v/>
      </c>
      <c r="M124" s="21">
        <f>IF($G124="",0,IF(AND(M$6&gt;=$G124,M$6&lt;=EDATE($G124,MAX(1,N($E124))-1)),$F124,0))</f>
        <v/>
      </c>
      <c r="N124" s="21">
        <f>IF($G124="",0,IF(AND(N$6&gt;=$G124,N$6&lt;=EDATE($G124,MAX(1,N($E124))-1)),$F124,0))</f>
        <v/>
      </c>
      <c r="O124" s="21">
        <f>IF($G124="",0,IF(AND(O$6&gt;=$G124,O$6&lt;=EDATE($G124,MAX(1,N($E124))-1)),$F124,0))</f>
        <v/>
      </c>
      <c r="P124" s="21">
        <f>IF($G124="",0,IF(AND(P$6&gt;=$G124,P$6&lt;=EDATE($G124,MAX(1,N($E124))-1)),$F124,0))</f>
        <v/>
      </c>
      <c r="Q124" s="21">
        <f>IF($G124="",0,IF(AND(Q$6&gt;=$G124,Q$6&lt;=EDATE($G124,MAX(1,N($E124))-1)),$F124,0))</f>
        <v/>
      </c>
      <c r="R124" s="21">
        <f>IF($G124="",0,IF(AND(R$6&gt;=$G124,R$6&lt;=EDATE($G124,MAX(1,N($E124))-1)),$F124,0))</f>
        <v/>
      </c>
      <c r="S124" s="21">
        <f>IF($G124="",0,IF(AND(S$6&gt;=$G124,S$6&lt;=EDATE($G124,MAX(1,N($E124))-1)),$F124,0))</f>
        <v/>
      </c>
    </row>
    <row r="125">
      <c r="A125" s="14" t="n"/>
      <c r="D125" s="15" t="n"/>
      <c r="F125" s="15">
        <f>IF(D125="","",D125/MAX(1,N(E125)))</f>
        <v/>
      </c>
      <c r="G125" s="20">
        <f>IF(A125="","",EOMONTH(A125,IF(DAY(A125)&gt;=$B$1,1,0)+IF($B$2&lt;=$B$1,1,0)-1)+1)</f>
        <v/>
      </c>
      <c r="H125" s="21">
        <f>IF($G125="",0,IF(AND(H$6&gt;=$G125,H$6&lt;=EDATE($G125,MAX(1,N($E125))-1)),$F125,0))</f>
        <v/>
      </c>
      <c r="I125" s="21">
        <f>IF($G125="",0,IF(AND(I$6&gt;=$G125,I$6&lt;=EDATE($G125,MAX(1,N($E125))-1)),$F125,0))</f>
        <v/>
      </c>
      <c r="J125" s="21">
        <f>IF($G125="",0,IF(AND(J$6&gt;=$G125,J$6&lt;=EDATE($G125,MAX(1,N($E125))-1)),$F125,0))</f>
        <v/>
      </c>
      <c r="K125" s="21">
        <f>IF($G125="",0,IF(AND(K$6&gt;=$G125,K$6&lt;=EDATE($G125,MAX(1,N($E125))-1)),$F125,0))</f>
        <v/>
      </c>
      <c r="L125" s="21">
        <f>IF($G125="",0,IF(AND(L$6&gt;=$G125,L$6&lt;=EDATE($G125,MAX(1,N($E125))-1)),$F125,0))</f>
        <v/>
      </c>
      <c r="M125" s="21">
        <f>IF($G125="",0,IF(AND(M$6&gt;=$G125,M$6&lt;=EDATE($G125,MAX(1,N($E125))-1)),$F125,0))</f>
        <v/>
      </c>
      <c r="N125" s="21">
        <f>IF($G125="",0,IF(AND(N$6&gt;=$G125,N$6&lt;=EDATE($G125,MAX(1,N($E125))-1)),$F125,0))</f>
        <v/>
      </c>
      <c r="O125" s="21">
        <f>IF($G125="",0,IF(AND(O$6&gt;=$G125,O$6&lt;=EDATE($G125,MAX(1,N($E125))-1)),$F125,0))</f>
        <v/>
      </c>
      <c r="P125" s="21">
        <f>IF($G125="",0,IF(AND(P$6&gt;=$G125,P$6&lt;=EDATE($G125,MAX(1,N($E125))-1)),$F125,0))</f>
        <v/>
      </c>
      <c r="Q125" s="21">
        <f>IF($G125="",0,IF(AND(Q$6&gt;=$G125,Q$6&lt;=EDATE($G125,MAX(1,N($E125))-1)),$F125,0))</f>
        <v/>
      </c>
      <c r="R125" s="21">
        <f>IF($G125="",0,IF(AND(R$6&gt;=$G125,R$6&lt;=EDATE($G125,MAX(1,N($E125))-1)),$F125,0))</f>
        <v/>
      </c>
      <c r="S125" s="21">
        <f>IF($G125="",0,IF(AND(S$6&gt;=$G125,S$6&lt;=EDATE($G125,MAX(1,N($E125))-1)),$F125,0))</f>
        <v/>
      </c>
    </row>
    <row r="126">
      <c r="A126" s="14" t="n"/>
      <c r="D126" s="15" t="n"/>
      <c r="F126" s="15">
        <f>IF(D126="","",D126/MAX(1,N(E126)))</f>
        <v/>
      </c>
      <c r="G126" s="20">
        <f>IF(A126="","",EOMONTH(A126,IF(DAY(A126)&gt;=$B$1,1,0)+IF($B$2&lt;=$B$1,1,0)-1)+1)</f>
        <v/>
      </c>
      <c r="H126" s="21">
        <f>IF($G126="",0,IF(AND(H$6&gt;=$G126,H$6&lt;=EDATE($G126,MAX(1,N($E126))-1)),$F126,0))</f>
        <v/>
      </c>
      <c r="I126" s="21">
        <f>IF($G126="",0,IF(AND(I$6&gt;=$G126,I$6&lt;=EDATE($G126,MAX(1,N($E126))-1)),$F126,0))</f>
        <v/>
      </c>
      <c r="J126" s="21">
        <f>IF($G126="",0,IF(AND(J$6&gt;=$G126,J$6&lt;=EDATE($G126,MAX(1,N($E126))-1)),$F126,0))</f>
        <v/>
      </c>
      <c r="K126" s="21">
        <f>IF($G126="",0,IF(AND(K$6&gt;=$G126,K$6&lt;=EDATE($G126,MAX(1,N($E126))-1)),$F126,0))</f>
        <v/>
      </c>
      <c r="L126" s="21">
        <f>IF($G126="",0,IF(AND(L$6&gt;=$G126,L$6&lt;=EDATE($G126,MAX(1,N($E126))-1)),$F126,0))</f>
        <v/>
      </c>
      <c r="M126" s="21">
        <f>IF($G126="",0,IF(AND(M$6&gt;=$G126,M$6&lt;=EDATE($G126,MAX(1,N($E126))-1)),$F126,0))</f>
        <v/>
      </c>
      <c r="N126" s="21">
        <f>IF($G126="",0,IF(AND(N$6&gt;=$G126,N$6&lt;=EDATE($G126,MAX(1,N($E126))-1)),$F126,0))</f>
        <v/>
      </c>
      <c r="O126" s="21">
        <f>IF($G126="",0,IF(AND(O$6&gt;=$G126,O$6&lt;=EDATE($G126,MAX(1,N($E126))-1)),$F126,0))</f>
        <v/>
      </c>
      <c r="P126" s="21">
        <f>IF($G126="",0,IF(AND(P$6&gt;=$G126,P$6&lt;=EDATE($G126,MAX(1,N($E126))-1)),$F126,0))</f>
        <v/>
      </c>
      <c r="Q126" s="21">
        <f>IF($G126="",0,IF(AND(Q$6&gt;=$G126,Q$6&lt;=EDATE($G126,MAX(1,N($E126))-1)),$F126,0))</f>
        <v/>
      </c>
      <c r="R126" s="21">
        <f>IF($G126="",0,IF(AND(R$6&gt;=$G126,R$6&lt;=EDATE($G126,MAX(1,N($E126))-1)),$F126,0))</f>
        <v/>
      </c>
      <c r="S126" s="21">
        <f>IF($G126="",0,IF(AND(S$6&gt;=$G126,S$6&lt;=EDATE($G126,MAX(1,N($E126))-1)),$F126,0))</f>
        <v/>
      </c>
    </row>
    <row r="127">
      <c r="A127" s="14" t="n"/>
      <c r="D127" s="15" t="n"/>
      <c r="F127" s="15">
        <f>IF(D127="","",D127/MAX(1,N(E127)))</f>
        <v/>
      </c>
      <c r="G127" s="20">
        <f>IF(A127="","",EOMONTH(A127,IF(DAY(A127)&gt;=$B$1,1,0)+IF($B$2&lt;=$B$1,1,0)-1)+1)</f>
        <v/>
      </c>
      <c r="H127" s="21">
        <f>IF($G127="",0,IF(AND(H$6&gt;=$G127,H$6&lt;=EDATE($G127,MAX(1,N($E127))-1)),$F127,0))</f>
        <v/>
      </c>
      <c r="I127" s="21">
        <f>IF($G127="",0,IF(AND(I$6&gt;=$G127,I$6&lt;=EDATE($G127,MAX(1,N($E127))-1)),$F127,0))</f>
        <v/>
      </c>
      <c r="J127" s="21">
        <f>IF($G127="",0,IF(AND(J$6&gt;=$G127,J$6&lt;=EDATE($G127,MAX(1,N($E127))-1)),$F127,0))</f>
        <v/>
      </c>
      <c r="K127" s="21">
        <f>IF($G127="",0,IF(AND(K$6&gt;=$G127,K$6&lt;=EDATE($G127,MAX(1,N($E127))-1)),$F127,0))</f>
        <v/>
      </c>
      <c r="L127" s="21">
        <f>IF($G127="",0,IF(AND(L$6&gt;=$G127,L$6&lt;=EDATE($G127,MAX(1,N($E127))-1)),$F127,0))</f>
        <v/>
      </c>
      <c r="M127" s="21">
        <f>IF($G127="",0,IF(AND(M$6&gt;=$G127,M$6&lt;=EDATE($G127,MAX(1,N($E127))-1)),$F127,0))</f>
        <v/>
      </c>
      <c r="N127" s="21">
        <f>IF($G127="",0,IF(AND(N$6&gt;=$G127,N$6&lt;=EDATE($G127,MAX(1,N($E127))-1)),$F127,0))</f>
        <v/>
      </c>
      <c r="O127" s="21">
        <f>IF($G127="",0,IF(AND(O$6&gt;=$G127,O$6&lt;=EDATE($G127,MAX(1,N($E127))-1)),$F127,0))</f>
        <v/>
      </c>
      <c r="P127" s="21">
        <f>IF($G127="",0,IF(AND(P$6&gt;=$G127,P$6&lt;=EDATE($G127,MAX(1,N($E127))-1)),$F127,0))</f>
        <v/>
      </c>
      <c r="Q127" s="21">
        <f>IF($G127="",0,IF(AND(Q$6&gt;=$G127,Q$6&lt;=EDATE($G127,MAX(1,N($E127))-1)),$F127,0))</f>
        <v/>
      </c>
      <c r="R127" s="21">
        <f>IF($G127="",0,IF(AND(R$6&gt;=$G127,R$6&lt;=EDATE($G127,MAX(1,N($E127))-1)),$F127,0))</f>
        <v/>
      </c>
      <c r="S127" s="21">
        <f>IF($G127="",0,IF(AND(S$6&gt;=$G127,S$6&lt;=EDATE($G127,MAX(1,N($E127))-1)),$F127,0))</f>
        <v/>
      </c>
    </row>
    <row r="128">
      <c r="A128" s="14" t="n"/>
      <c r="D128" s="15" t="n"/>
      <c r="F128" s="15">
        <f>IF(D128="","",D128/MAX(1,N(E128)))</f>
        <v/>
      </c>
      <c r="G128" s="20">
        <f>IF(A128="","",EOMONTH(A128,IF(DAY(A128)&gt;=$B$1,1,0)+IF($B$2&lt;=$B$1,1,0)-1)+1)</f>
        <v/>
      </c>
      <c r="H128" s="21">
        <f>IF($G128="",0,IF(AND(H$6&gt;=$G128,H$6&lt;=EDATE($G128,MAX(1,N($E128))-1)),$F128,0))</f>
        <v/>
      </c>
      <c r="I128" s="21">
        <f>IF($G128="",0,IF(AND(I$6&gt;=$G128,I$6&lt;=EDATE($G128,MAX(1,N($E128))-1)),$F128,0))</f>
        <v/>
      </c>
      <c r="J128" s="21">
        <f>IF($G128="",0,IF(AND(J$6&gt;=$G128,J$6&lt;=EDATE($G128,MAX(1,N($E128))-1)),$F128,0))</f>
        <v/>
      </c>
      <c r="K128" s="21">
        <f>IF($G128="",0,IF(AND(K$6&gt;=$G128,K$6&lt;=EDATE($G128,MAX(1,N($E128))-1)),$F128,0))</f>
        <v/>
      </c>
      <c r="L128" s="21">
        <f>IF($G128="",0,IF(AND(L$6&gt;=$G128,L$6&lt;=EDATE($G128,MAX(1,N($E128))-1)),$F128,0))</f>
        <v/>
      </c>
      <c r="M128" s="21">
        <f>IF($G128="",0,IF(AND(M$6&gt;=$G128,M$6&lt;=EDATE($G128,MAX(1,N($E128))-1)),$F128,0))</f>
        <v/>
      </c>
      <c r="N128" s="21">
        <f>IF($G128="",0,IF(AND(N$6&gt;=$G128,N$6&lt;=EDATE($G128,MAX(1,N($E128))-1)),$F128,0))</f>
        <v/>
      </c>
      <c r="O128" s="21">
        <f>IF($G128="",0,IF(AND(O$6&gt;=$G128,O$6&lt;=EDATE($G128,MAX(1,N($E128))-1)),$F128,0))</f>
        <v/>
      </c>
      <c r="P128" s="21">
        <f>IF($G128="",0,IF(AND(P$6&gt;=$G128,P$6&lt;=EDATE($G128,MAX(1,N($E128))-1)),$F128,0))</f>
        <v/>
      </c>
      <c r="Q128" s="21">
        <f>IF($G128="",0,IF(AND(Q$6&gt;=$G128,Q$6&lt;=EDATE($G128,MAX(1,N($E128))-1)),$F128,0))</f>
        <v/>
      </c>
      <c r="R128" s="21">
        <f>IF($G128="",0,IF(AND(R$6&gt;=$G128,R$6&lt;=EDATE($G128,MAX(1,N($E128))-1)),$F128,0))</f>
        <v/>
      </c>
      <c r="S128" s="21">
        <f>IF($G128="",0,IF(AND(S$6&gt;=$G128,S$6&lt;=EDATE($G128,MAX(1,N($E128))-1)),$F128,0))</f>
        <v/>
      </c>
    </row>
    <row r="129">
      <c r="A129" s="14" t="n"/>
      <c r="D129" s="15" t="n"/>
      <c r="F129" s="15">
        <f>IF(D129="","",D129/MAX(1,N(E129)))</f>
        <v/>
      </c>
      <c r="G129" s="20">
        <f>IF(A129="","",EOMONTH(A129,IF(DAY(A129)&gt;=$B$1,1,0)+IF($B$2&lt;=$B$1,1,0)-1)+1)</f>
        <v/>
      </c>
      <c r="H129" s="21">
        <f>IF($G129="",0,IF(AND(H$6&gt;=$G129,H$6&lt;=EDATE($G129,MAX(1,N($E129))-1)),$F129,0))</f>
        <v/>
      </c>
      <c r="I129" s="21">
        <f>IF($G129="",0,IF(AND(I$6&gt;=$G129,I$6&lt;=EDATE($G129,MAX(1,N($E129))-1)),$F129,0))</f>
        <v/>
      </c>
      <c r="J129" s="21">
        <f>IF($G129="",0,IF(AND(J$6&gt;=$G129,J$6&lt;=EDATE($G129,MAX(1,N($E129))-1)),$F129,0))</f>
        <v/>
      </c>
      <c r="K129" s="21">
        <f>IF($G129="",0,IF(AND(K$6&gt;=$G129,K$6&lt;=EDATE($G129,MAX(1,N($E129))-1)),$F129,0))</f>
        <v/>
      </c>
      <c r="L129" s="21">
        <f>IF($G129="",0,IF(AND(L$6&gt;=$G129,L$6&lt;=EDATE($G129,MAX(1,N($E129))-1)),$F129,0))</f>
        <v/>
      </c>
      <c r="M129" s="21">
        <f>IF($G129="",0,IF(AND(M$6&gt;=$G129,M$6&lt;=EDATE($G129,MAX(1,N($E129))-1)),$F129,0))</f>
        <v/>
      </c>
      <c r="N129" s="21">
        <f>IF($G129="",0,IF(AND(N$6&gt;=$G129,N$6&lt;=EDATE($G129,MAX(1,N($E129))-1)),$F129,0))</f>
        <v/>
      </c>
      <c r="O129" s="21">
        <f>IF($G129="",0,IF(AND(O$6&gt;=$G129,O$6&lt;=EDATE($G129,MAX(1,N($E129))-1)),$F129,0))</f>
        <v/>
      </c>
      <c r="P129" s="21">
        <f>IF($G129="",0,IF(AND(P$6&gt;=$G129,P$6&lt;=EDATE($G129,MAX(1,N($E129))-1)),$F129,0))</f>
        <v/>
      </c>
      <c r="Q129" s="21">
        <f>IF($G129="",0,IF(AND(Q$6&gt;=$G129,Q$6&lt;=EDATE($G129,MAX(1,N($E129))-1)),$F129,0))</f>
        <v/>
      </c>
      <c r="R129" s="21">
        <f>IF($G129="",0,IF(AND(R$6&gt;=$G129,R$6&lt;=EDATE($G129,MAX(1,N($E129))-1)),$F129,0))</f>
        <v/>
      </c>
      <c r="S129" s="21">
        <f>IF($G129="",0,IF(AND(S$6&gt;=$G129,S$6&lt;=EDATE($G129,MAX(1,N($E129))-1)),$F129,0))</f>
        <v/>
      </c>
    </row>
    <row r="130">
      <c r="A130" s="14" t="n"/>
      <c r="D130" s="15" t="n"/>
      <c r="F130" s="15">
        <f>IF(D130="","",D130/MAX(1,N(E130)))</f>
        <v/>
      </c>
      <c r="G130" s="20">
        <f>IF(A130="","",EOMONTH(A130,IF(DAY(A130)&gt;=$B$1,1,0)+IF($B$2&lt;=$B$1,1,0)-1)+1)</f>
        <v/>
      </c>
      <c r="H130" s="21">
        <f>IF($G130="",0,IF(AND(H$6&gt;=$G130,H$6&lt;=EDATE($G130,MAX(1,N($E130))-1)),$F130,0))</f>
        <v/>
      </c>
      <c r="I130" s="21">
        <f>IF($G130="",0,IF(AND(I$6&gt;=$G130,I$6&lt;=EDATE($G130,MAX(1,N($E130))-1)),$F130,0))</f>
        <v/>
      </c>
      <c r="J130" s="21">
        <f>IF($G130="",0,IF(AND(J$6&gt;=$G130,J$6&lt;=EDATE($G130,MAX(1,N($E130))-1)),$F130,0))</f>
        <v/>
      </c>
      <c r="K130" s="21">
        <f>IF($G130="",0,IF(AND(K$6&gt;=$G130,K$6&lt;=EDATE($G130,MAX(1,N($E130))-1)),$F130,0))</f>
        <v/>
      </c>
      <c r="L130" s="21">
        <f>IF($G130="",0,IF(AND(L$6&gt;=$G130,L$6&lt;=EDATE($G130,MAX(1,N($E130))-1)),$F130,0))</f>
        <v/>
      </c>
      <c r="M130" s="21">
        <f>IF($G130="",0,IF(AND(M$6&gt;=$G130,M$6&lt;=EDATE($G130,MAX(1,N($E130))-1)),$F130,0))</f>
        <v/>
      </c>
      <c r="N130" s="21">
        <f>IF($G130="",0,IF(AND(N$6&gt;=$G130,N$6&lt;=EDATE($G130,MAX(1,N($E130))-1)),$F130,0))</f>
        <v/>
      </c>
      <c r="O130" s="21">
        <f>IF($G130="",0,IF(AND(O$6&gt;=$G130,O$6&lt;=EDATE($G130,MAX(1,N($E130))-1)),$F130,0))</f>
        <v/>
      </c>
      <c r="P130" s="21">
        <f>IF($G130="",0,IF(AND(P$6&gt;=$G130,P$6&lt;=EDATE($G130,MAX(1,N($E130))-1)),$F130,0))</f>
        <v/>
      </c>
      <c r="Q130" s="21">
        <f>IF($G130="",0,IF(AND(Q$6&gt;=$G130,Q$6&lt;=EDATE($G130,MAX(1,N($E130))-1)),$F130,0))</f>
        <v/>
      </c>
      <c r="R130" s="21">
        <f>IF($G130="",0,IF(AND(R$6&gt;=$G130,R$6&lt;=EDATE($G130,MAX(1,N($E130))-1)),$F130,0))</f>
        <v/>
      </c>
      <c r="S130" s="21">
        <f>IF($G130="",0,IF(AND(S$6&gt;=$G130,S$6&lt;=EDATE($G130,MAX(1,N($E130))-1)),$F130,0))</f>
        <v/>
      </c>
    </row>
    <row r="131">
      <c r="A131" s="14" t="n"/>
      <c r="D131" s="15" t="n"/>
      <c r="F131" s="15">
        <f>IF(D131="","",D131/MAX(1,N(E131)))</f>
        <v/>
      </c>
      <c r="G131" s="20">
        <f>IF(A131="","",EOMONTH(A131,IF(DAY(A131)&gt;=$B$1,1,0)+IF($B$2&lt;=$B$1,1,0)-1)+1)</f>
        <v/>
      </c>
      <c r="H131" s="21">
        <f>IF($G131="",0,IF(AND(H$6&gt;=$G131,H$6&lt;=EDATE($G131,MAX(1,N($E131))-1)),$F131,0))</f>
        <v/>
      </c>
      <c r="I131" s="21">
        <f>IF($G131="",0,IF(AND(I$6&gt;=$G131,I$6&lt;=EDATE($G131,MAX(1,N($E131))-1)),$F131,0))</f>
        <v/>
      </c>
      <c r="J131" s="21">
        <f>IF($G131="",0,IF(AND(J$6&gt;=$G131,J$6&lt;=EDATE($G131,MAX(1,N($E131))-1)),$F131,0))</f>
        <v/>
      </c>
      <c r="K131" s="21">
        <f>IF($G131="",0,IF(AND(K$6&gt;=$G131,K$6&lt;=EDATE($G131,MAX(1,N($E131))-1)),$F131,0))</f>
        <v/>
      </c>
      <c r="L131" s="21">
        <f>IF($G131="",0,IF(AND(L$6&gt;=$G131,L$6&lt;=EDATE($G131,MAX(1,N($E131))-1)),$F131,0))</f>
        <v/>
      </c>
      <c r="M131" s="21">
        <f>IF($G131="",0,IF(AND(M$6&gt;=$G131,M$6&lt;=EDATE($G131,MAX(1,N($E131))-1)),$F131,0))</f>
        <v/>
      </c>
      <c r="N131" s="21">
        <f>IF($G131="",0,IF(AND(N$6&gt;=$G131,N$6&lt;=EDATE($G131,MAX(1,N($E131))-1)),$F131,0))</f>
        <v/>
      </c>
      <c r="O131" s="21">
        <f>IF($G131="",0,IF(AND(O$6&gt;=$G131,O$6&lt;=EDATE($G131,MAX(1,N($E131))-1)),$F131,0))</f>
        <v/>
      </c>
      <c r="P131" s="21">
        <f>IF($G131="",0,IF(AND(P$6&gt;=$G131,P$6&lt;=EDATE($G131,MAX(1,N($E131))-1)),$F131,0))</f>
        <v/>
      </c>
      <c r="Q131" s="21">
        <f>IF($G131="",0,IF(AND(Q$6&gt;=$G131,Q$6&lt;=EDATE($G131,MAX(1,N($E131))-1)),$F131,0))</f>
        <v/>
      </c>
      <c r="R131" s="21">
        <f>IF($G131="",0,IF(AND(R$6&gt;=$G131,R$6&lt;=EDATE($G131,MAX(1,N($E131))-1)),$F131,0))</f>
        <v/>
      </c>
      <c r="S131" s="21">
        <f>IF($G131="",0,IF(AND(S$6&gt;=$G131,S$6&lt;=EDATE($G131,MAX(1,N($E131))-1)),$F131,0))</f>
        <v/>
      </c>
    </row>
    <row r="132">
      <c r="A132" s="14" t="n"/>
      <c r="D132" s="15" t="n"/>
      <c r="F132" s="15">
        <f>IF(D132="","",D132/MAX(1,N(E132)))</f>
        <v/>
      </c>
      <c r="G132" s="20">
        <f>IF(A132="","",EOMONTH(A132,IF(DAY(A132)&gt;=$B$1,1,0)+IF($B$2&lt;=$B$1,1,0)-1)+1)</f>
        <v/>
      </c>
      <c r="H132" s="21">
        <f>IF($G132="",0,IF(AND(H$6&gt;=$G132,H$6&lt;=EDATE($G132,MAX(1,N($E132))-1)),$F132,0))</f>
        <v/>
      </c>
      <c r="I132" s="21">
        <f>IF($G132="",0,IF(AND(I$6&gt;=$G132,I$6&lt;=EDATE($G132,MAX(1,N($E132))-1)),$F132,0))</f>
        <v/>
      </c>
      <c r="J132" s="21">
        <f>IF($G132="",0,IF(AND(J$6&gt;=$G132,J$6&lt;=EDATE($G132,MAX(1,N($E132))-1)),$F132,0))</f>
        <v/>
      </c>
      <c r="K132" s="21">
        <f>IF($G132="",0,IF(AND(K$6&gt;=$G132,K$6&lt;=EDATE($G132,MAX(1,N($E132))-1)),$F132,0))</f>
        <v/>
      </c>
      <c r="L132" s="21">
        <f>IF($G132="",0,IF(AND(L$6&gt;=$G132,L$6&lt;=EDATE($G132,MAX(1,N($E132))-1)),$F132,0))</f>
        <v/>
      </c>
      <c r="M132" s="21">
        <f>IF($G132="",0,IF(AND(M$6&gt;=$G132,M$6&lt;=EDATE($G132,MAX(1,N($E132))-1)),$F132,0))</f>
        <v/>
      </c>
      <c r="N132" s="21">
        <f>IF($G132="",0,IF(AND(N$6&gt;=$G132,N$6&lt;=EDATE($G132,MAX(1,N($E132))-1)),$F132,0))</f>
        <v/>
      </c>
      <c r="O132" s="21">
        <f>IF($G132="",0,IF(AND(O$6&gt;=$G132,O$6&lt;=EDATE($G132,MAX(1,N($E132))-1)),$F132,0))</f>
        <v/>
      </c>
      <c r="P132" s="21">
        <f>IF($G132="",0,IF(AND(P$6&gt;=$G132,P$6&lt;=EDATE($G132,MAX(1,N($E132))-1)),$F132,0))</f>
        <v/>
      </c>
      <c r="Q132" s="21">
        <f>IF($G132="",0,IF(AND(Q$6&gt;=$G132,Q$6&lt;=EDATE($G132,MAX(1,N($E132))-1)),$F132,0))</f>
        <v/>
      </c>
      <c r="R132" s="21">
        <f>IF($G132="",0,IF(AND(R$6&gt;=$G132,R$6&lt;=EDATE($G132,MAX(1,N($E132))-1)),$F132,0))</f>
        <v/>
      </c>
      <c r="S132" s="21">
        <f>IF($G132="",0,IF(AND(S$6&gt;=$G132,S$6&lt;=EDATE($G132,MAX(1,N($E132))-1)),$F132,0))</f>
        <v/>
      </c>
    </row>
    <row r="133">
      <c r="A133" s="14" t="n"/>
      <c r="D133" s="15" t="n"/>
      <c r="F133" s="15">
        <f>IF(D133="","",D133/MAX(1,N(E133)))</f>
        <v/>
      </c>
      <c r="G133" s="20">
        <f>IF(A133="","",EOMONTH(A133,IF(DAY(A133)&gt;=$B$1,1,0)+IF($B$2&lt;=$B$1,1,0)-1)+1)</f>
        <v/>
      </c>
      <c r="H133" s="21">
        <f>IF($G133="",0,IF(AND(H$6&gt;=$G133,H$6&lt;=EDATE($G133,MAX(1,N($E133))-1)),$F133,0))</f>
        <v/>
      </c>
      <c r="I133" s="21">
        <f>IF($G133="",0,IF(AND(I$6&gt;=$G133,I$6&lt;=EDATE($G133,MAX(1,N($E133))-1)),$F133,0))</f>
        <v/>
      </c>
      <c r="J133" s="21">
        <f>IF($G133="",0,IF(AND(J$6&gt;=$G133,J$6&lt;=EDATE($G133,MAX(1,N($E133))-1)),$F133,0))</f>
        <v/>
      </c>
      <c r="K133" s="21">
        <f>IF($G133="",0,IF(AND(K$6&gt;=$G133,K$6&lt;=EDATE($G133,MAX(1,N($E133))-1)),$F133,0))</f>
        <v/>
      </c>
      <c r="L133" s="21">
        <f>IF($G133="",0,IF(AND(L$6&gt;=$G133,L$6&lt;=EDATE($G133,MAX(1,N($E133))-1)),$F133,0))</f>
        <v/>
      </c>
      <c r="M133" s="21">
        <f>IF($G133="",0,IF(AND(M$6&gt;=$G133,M$6&lt;=EDATE($G133,MAX(1,N($E133))-1)),$F133,0))</f>
        <v/>
      </c>
      <c r="N133" s="21">
        <f>IF($G133="",0,IF(AND(N$6&gt;=$G133,N$6&lt;=EDATE($G133,MAX(1,N($E133))-1)),$F133,0))</f>
        <v/>
      </c>
      <c r="O133" s="21">
        <f>IF($G133="",0,IF(AND(O$6&gt;=$G133,O$6&lt;=EDATE($G133,MAX(1,N($E133))-1)),$F133,0))</f>
        <v/>
      </c>
      <c r="P133" s="21">
        <f>IF($G133="",0,IF(AND(P$6&gt;=$G133,P$6&lt;=EDATE($G133,MAX(1,N($E133))-1)),$F133,0))</f>
        <v/>
      </c>
      <c r="Q133" s="21">
        <f>IF($G133="",0,IF(AND(Q$6&gt;=$G133,Q$6&lt;=EDATE($G133,MAX(1,N($E133))-1)),$F133,0))</f>
        <v/>
      </c>
      <c r="R133" s="21">
        <f>IF($G133="",0,IF(AND(R$6&gt;=$G133,R$6&lt;=EDATE($G133,MAX(1,N($E133))-1)),$F133,0))</f>
        <v/>
      </c>
      <c r="S133" s="21">
        <f>IF($G133="",0,IF(AND(S$6&gt;=$G133,S$6&lt;=EDATE($G133,MAX(1,N($E133))-1)),$F133,0))</f>
        <v/>
      </c>
    </row>
    <row r="134">
      <c r="A134" s="14" t="n"/>
      <c r="D134" s="15" t="n"/>
      <c r="F134" s="15">
        <f>IF(D134="","",D134/MAX(1,N(E134)))</f>
        <v/>
      </c>
      <c r="G134" s="20">
        <f>IF(A134="","",EOMONTH(A134,IF(DAY(A134)&gt;=$B$1,1,0)+IF($B$2&lt;=$B$1,1,0)-1)+1)</f>
        <v/>
      </c>
      <c r="H134" s="21">
        <f>IF($G134="",0,IF(AND(H$6&gt;=$G134,H$6&lt;=EDATE($G134,MAX(1,N($E134))-1)),$F134,0))</f>
        <v/>
      </c>
      <c r="I134" s="21">
        <f>IF($G134="",0,IF(AND(I$6&gt;=$G134,I$6&lt;=EDATE($G134,MAX(1,N($E134))-1)),$F134,0))</f>
        <v/>
      </c>
      <c r="J134" s="21">
        <f>IF($G134="",0,IF(AND(J$6&gt;=$G134,J$6&lt;=EDATE($G134,MAX(1,N($E134))-1)),$F134,0))</f>
        <v/>
      </c>
      <c r="K134" s="21">
        <f>IF($G134="",0,IF(AND(K$6&gt;=$G134,K$6&lt;=EDATE($G134,MAX(1,N($E134))-1)),$F134,0))</f>
        <v/>
      </c>
      <c r="L134" s="21">
        <f>IF($G134="",0,IF(AND(L$6&gt;=$G134,L$6&lt;=EDATE($G134,MAX(1,N($E134))-1)),$F134,0))</f>
        <v/>
      </c>
      <c r="M134" s="21">
        <f>IF($G134="",0,IF(AND(M$6&gt;=$G134,M$6&lt;=EDATE($G134,MAX(1,N($E134))-1)),$F134,0))</f>
        <v/>
      </c>
      <c r="N134" s="21">
        <f>IF($G134="",0,IF(AND(N$6&gt;=$G134,N$6&lt;=EDATE($G134,MAX(1,N($E134))-1)),$F134,0))</f>
        <v/>
      </c>
      <c r="O134" s="21">
        <f>IF($G134="",0,IF(AND(O$6&gt;=$G134,O$6&lt;=EDATE($G134,MAX(1,N($E134))-1)),$F134,0))</f>
        <v/>
      </c>
      <c r="P134" s="21">
        <f>IF($G134="",0,IF(AND(P$6&gt;=$G134,P$6&lt;=EDATE($G134,MAX(1,N($E134))-1)),$F134,0))</f>
        <v/>
      </c>
      <c r="Q134" s="21">
        <f>IF($G134="",0,IF(AND(Q$6&gt;=$G134,Q$6&lt;=EDATE($G134,MAX(1,N($E134))-1)),$F134,0))</f>
        <v/>
      </c>
      <c r="R134" s="21">
        <f>IF($G134="",0,IF(AND(R$6&gt;=$G134,R$6&lt;=EDATE($G134,MAX(1,N($E134))-1)),$F134,0))</f>
        <v/>
      </c>
      <c r="S134" s="21">
        <f>IF($G134="",0,IF(AND(S$6&gt;=$G134,S$6&lt;=EDATE($G134,MAX(1,N($E134))-1)),$F134,0))</f>
        <v/>
      </c>
    </row>
    <row r="135">
      <c r="A135" s="14" t="n"/>
      <c r="D135" s="15" t="n"/>
      <c r="F135" s="15">
        <f>IF(D135="","",D135/MAX(1,N(E135)))</f>
        <v/>
      </c>
      <c r="G135" s="20">
        <f>IF(A135="","",EOMONTH(A135,IF(DAY(A135)&gt;=$B$1,1,0)+IF($B$2&lt;=$B$1,1,0)-1)+1)</f>
        <v/>
      </c>
      <c r="H135" s="21">
        <f>IF($G135="",0,IF(AND(H$6&gt;=$G135,H$6&lt;=EDATE($G135,MAX(1,N($E135))-1)),$F135,0))</f>
        <v/>
      </c>
      <c r="I135" s="21">
        <f>IF($G135="",0,IF(AND(I$6&gt;=$G135,I$6&lt;=EDATE($G135,MAX(1,N($E135))-1)),$F135,0))</f>
        <v/>
      </c>
      <c r="J135" s="21">
        <f>IF($G135="",0,IF(AND(J$6&gt;=$G135,J$6&lt;=EDATE($G135,MAX(1,N($E135))-1)),$F135,0))</f>
        <v/>
      </c>
      <c r="K135" s="21">
        <f>IF($G135="",0,IF(AND(K$6&gt;=$G135,K$6&lt;=EDATE($G135,MAX(1,N($E135))-1)),$F135,0))</f>
        <v/>
      </c>
      <c r="L135" s="21">
        <f>IF($G135="",0,IF(AND(L$6&gt;=$G135,L$6&lt;=EDATE($G135,MAX(1,N($E135))-1)),$F135,0))</f>
        <v/>
      </c>
      <c r="M135" s="21">
        <f>IF($G135="",0,IF(AND(M$6&gt;=$G135,M$6&lt;=EDATE($G135,MAX(1,N($E135))-1)),$F135,0))</f>
        <v/>
      </c>
      <c r="N135" s="21">
        <f>IF($G135="",0,IF(AND(N$6&gt;=$G135,N$6&lt;=EDATE($G135,MAX(1,N($E135))-1)),$F135,0))</f>
        <v/>
      </c>
      <c r="O135" s="21">
        <f>IF($G135="",0,IF(AND(O$6&gt;=$G135,O$6&lt;=EDATE($G135,MAX(1,N($E135))-1)),$F135,0))</f>
        <v/>
      </c>
      <c r="P135" s="21">
        <f>IF($G135="",0,IF(AND(P$6&gt;=$G135,P$6&lt;=EDATE($G135,MAX(1,N($E135))-1)),$F135,0))</f>
        <v/>
      </c>
      <c r="Q135" s="21">
        <f>IF($G135="",0,IF(AND(Q$6&gt;=$G135,Q$6&lt;=EDATE($G135,MAX(1,N($E135))-1)),$F135,0))</f>
        <v/>
      </c>
      <c r="R135" s="21">
        <f>IF($G135="",0,IF(AND(R$6&gt;=$G135,R$6&lt;=EDATE($G135,MAX(1,N($E135))-1)),$F135,0))</f>
        <v/>
      </c>
      <c r="S135" s="21">
        <f>IF($G135="",0,IF(AND(S$6&gt;=$G135,S$6&lt;=EDATE($G135,MAX(1,N($E135))-1)),$F135,0))</f>
        <v/>
      </c>
    </row>
    <row r="136">
      <c r="A136" s="14" t="n"/>
      <c r="D136" s="15" t="n"/>
      <c r="F136" s="15">
        <f>IF(D136="","",D136/MAX(1,N(E136)))</f>
        <v/>
      </c>
      <c r="G136" s="20">
        <f>IF(A136="","",EOMONTH(A136,IF(DAY(A136)&gt;=$B$1,1,0)+IF($B$2&lt;=$B$1,1,0)-1)+1)</f>
        <v/>
      </c>
      <c r="H136" s="21">
        <f>IF($G136="",0,IF(AND(H$6&gt;=$G136,H$6&lt;=EDATE($G136,MAX(1,N($E136))-1)),$F136,0))</f>
        <v/>
      </c>
      <c r="I136" s="21">
        <f>IF($G136="",0,IF(AND(I$6&gt;=$G136,I$6&lt;=EDATE($G136,MAX(1,N($E136))-1)),$F136,0))</f>
        <v/>
      </c>
      <c r="J136" s="21">
        <f>IF($G136="",0,IF(AND(J$6&gt;=$G136,J$6&lt;=EDATE($G136,MAX(1,N($E136))-1)),$F136,0))</f>
        <v/>
      </c>
      <c r="K136" s="21">
        <f>IF($G136="",0,IF(AND(K$6&gt;=$G136,K$6&lt;=EDATE($G136,MAX(1,N($E136))-1)),$F136,0))</f>
        <v/>
      </c>
      <c r="L136" s="21">
        <f>IF($G136="",0,IF(AND(L$6&gt;=$G136,L$6&lt;=EDATE($G136,MAX(1,N($E136))-1)),$F136,0))</f>
        <v/>
      </c>
      <c r="M136" s="21">
        <f>IF($G136="",0,IF(AND(M$6&gt;=$G136,M$6&lt;=EDATE($G136,MAX(1,N($E136))-1)),$F136,0))</f>
        <v/>
      </c>
      <c r="N136" s="21">
        <f>IF($G136="",0,IF(AND(N$6&gt;=$G136,N$6&lt;=EDATE($G136,MAX(1,N($E136))-1)),$F136,0))</f>
        <v/>
      </c>
      <c r="O136" s="21">
        <f>IF($G136="",0,IF(AND(O$6&gt;=$G136,O$6&lt;=EDATE($G136,MAX(1,N($E136))-1)),$F136,0))</f>
        <v/>
      </c>
      <c r="P136" s="21">
        <f>IF($G136="",0,IF(AND(P$6&gt;=$G136,P$6&lt;=EDATE($G136,MAX(1,N($E136))-1)),$F136,0))</f>
        <v/>
      </c>
      <c r="Q136" s="21">
        <f>IF($G136="",0,IF(AND(Q$6&gt;=$G136,Q$6&lt;=EDATE($G136,MAX(1,N($E136))-1)),$F136,0))</f>
        <v/>
      </c>
      <c r="R136" s="21">
        <f>IF($G136="",0,IF(AND(R$6&gt;=$G136,R$6&lt;=EDATE($G136,MAX(1,N($E136))-1)),$F136,0))</f>
        <v/>
      </c>
      <c r="S136" s="21">
        <f>IF($G136="",0,IF(AND(S$6&gt;=$G136,S$6&lt;=EDATE($G136,MAX(1,N($E136))-1)),$F136,0))</f>
        <v/>
      </c>
    </row>
    <row r="137">
      <c r="A137" s="14" t="n"/>
      <c r="D137" s="15" t="n"/>
      <c r="F137" s="15">
        <f>IF(D137="","",D137/MAX(1,N(E137)))</f>
        <v/>
      </c>
      <c r="G137" s="20">
        <f>IF(A137="","",EOMONTH(A137,IF(DAY(A137)&gt;=$B$1,1,0)+IF($B$2&lt;=$B$1,1,0)-1)+1)</f>
        <v/>
      </c>
      <c r="H137" s="21">
        <f>IF($G137="",0,IF(AND(H$6&gt;=$G137,H$6&lt;=EDATE($G137,MAX(1,N($E137))-1)),$F137,0))</f>
        <v/>
      </c>
      <c r="I137" s="21">
        <f>IF($G137="",0,IF(AND(I$6&gt;=$G137,I$6&lt;=EDATE($G137,MAX(1,N($E137))-1)),$F137,0))</f>
        <v/>
      </c>
      <c r="J137" s="21">
        <f>IF($G137="",0,IF(AND(J$6&gt;=$G137,J$6&lt;=EDATE($G137,MAX(1,N($E137))-1)),$F137,0))</f>
        <v/>
      </c>
      <c r="K137" s="21">
        <f>IF($G137="",0,IF(AND(K$6&gt;=$G137,K$6&lt;=EDATE($G137,MAX(1,N($E137))-1)),$F137,0))</f>
        <v/>
      </c>
      <c r="L137" s="21">
        <f>IF($G137="",0,IF(AND(L$6&gt;=$G137,L$6&lt;=EDATE($G137,MAX(1,N($E137))-1)),$F137,0))</f>
        <v/>
      </c>
      <c r="M137" s="21">
        <f>IF($G137="",0,IF(AND(M$6&gt;=$G137,M$6&lt;=EDATE($G137,MAX(1,N($E137))-1)),$F137,0))</f>
        <v/>
      </c>
      <c r="N137" s="21">
        <f>IF($G137="",0,IF(AND(N$6&gt;=$G137,N$6&lt;=EDATE($G137,MAX(1,N($E137))-1)),$F137,0))</f>
        <v/>
      </c>
      <c r="O137" s="21">
        <f>IF($G137="",0,IF(AND(O$6&gt;=$G137,O$6&lt;=EDATE($G137,MAX(1,N($E137))-1)),$F137,0))</f>
        <v/>
      </c>
      <c r="P137" s="21">
        <f>IF($G137="",0,IF(AND(P$6&gt;=$G137,P$6&lt;=EDATE($G137,MAX(1,N($E137))-1)),$F137,0))</f>
        <v/>
      </c>
      <c r="Q137" s="21">
        <f>IF($G137="",0,IF(AND(Q$6&gt;=$G137,Q$6&lt;=EDATE($G137,MAX(1,N($E137))-1)),$F137,0))</f>
        <v/>
      </c>
      <c r="R137" s="21">
        <f>IF($G137="",0,IF(AND(R$6&gt;=$G137,R$6&lt;=EDATE($G137,MAX(1,N($E137))-1)),$F137,0))</f>
        <v/>
      </c>
      <c r="S137" s="21">
        <f>IF($G137="",0,IF(AND(S$6&gt;=$G137,S$6&lt;=EDATE($G137,MAX(1,N($E137))-1)),$F137,0))</f>
        <v/>
      </c>
    </row>
    <row r="138">
      <c r="A138" s="14" t="n"/>
      <c r="D138" s="15" t="n"/>
      <c r="F138" s="15">
        <f>IF(D138="","",D138/MAX(1,N(E138)))</f>
        <v/>
      </c>
      <c r="G138" s="20">
        <f>IF(A138="","",EOMONTH(A138,IF(DAY(A138)&gt;=$B$1,1,0)+IF($B$2&lt;=$B$1,1,0)-1)+1)</f>
        <v/>
      </c>
      <c r="H138" s="21">
        <f>IF($G138="",0,IF(AND(H$6&gt;=$G138,H$6&lt;=EDATE($G138,MAX(1,N($E138))-1)),$F138,0))</f>
        <v/>
      </c>
      <c r="I138" s="21">
        <f>IF($G138="",0,IF(AND(I$6&gt;=$G138,I$6&lt;=EDATE($G138,MAX(1,N($E138))-1)),$F138,0))</f>
        <v/>
      </c>
      <c r="J138" s="21">
        <f>IF($G138="",0,IF(AND(J$6&gt;=$G138,J$6&lt;=EDATE($G138,MAX(1,N($E138))-1)),$F138,0))</f>
        <v/>
      </c>
      <c r="K138" s="21">
        <f>IF($G138="",0,IF(AND(K$6&gt;=$G138,K$6&lt;=EDATE($G138,MAX(1,N($E138))-1)),$F138,0))</f>
        <v/>
      </c>
      <c r="L138" s="21">
        <f>IF($G138="",0,IF(AND(L$6&gt;=$G138,L$6&lt;=EDATE($G138,MAX(1,N($E138))-1)),$F138,0))</f>
        <v/>
      </c>
      <c r="M138" s="21">
        <f>IF($G138="",0,IF(AND(M$6&gt;=$G138,M$6&lt;=EDATE($G138,MAX(1,N($E138))-1)),$F138,0))</f>
        <v/>
      </c>
      <c r="N138" s="21">
        <f>IF($G138="",0,IF(AND(N$6&gt;=$G138,N$6&lt;=EDATE($G138,MAX(1,N($E138))-1)),$F138,0))</f>
        <v/>
      </c>
      <c r="O138" s="21">
        <f>IF($G138="",0,IF(AND(O$6&gt;=$G138,O$6&lt;=EDATE($G138,MAX(1,N($E138))-1)),$F138,0))</f>
        <v/>
      </c>
      <c r="P138" s="21">
        <f>IF($G138="",0,IF(AND(P$6&gt;=$G138,P$6&lt;=EDATE($G138,MAX(1,N($E138))-1)),$F138,0))</f>
        <v/>
      </c>
      <c r="Q138" s="21">
        <f>IF($G138="",0,IF(AND(Q$6&gt;=$G138,Q$6&lt;=EDATE($G138,MAX(1,N($E138))-1)),$F138,0))</f>
        <v/>
      </c>
      <c r="R138" s="21">
        <f>IF($G138="",0,IF(AND(R$6&gt;=$G138,R$6&lt;=EDATE($G138,MAX(1,N($E138))-1)),$F138,0))</f>
        <v/>
      </c>
      <c r="S138" s="21">
        <f>IF($G138="",0,IF(AND(S$6&gt;=$G138,S$6&lt;=EDATE($G138,MAX(1,N($E138))-1)),$F138,0))</f>
        <v/>
      </c>
    </row>
    <row r="139">
      <c r="A139" s="14" t="n"/>
      <c r="D139" s="15" t="n"/>
      <c r="F139" s="15">
        <f>IF(D139="","",D139/MAX(1,N(E139)))</f>
        <v/>
      </c>
      <c r="G139" s="20">
        <f>IF(A139="","",EOMONTH(A139,IF(DAY(A139)&gt;=$B$1,1,0)+IF($B$2&lt;=$B$1,1,0)-1)+1)</f>
        <v/>
      </c>
      <c r="H139" s="21">
        <f>IF($G139="",0,IF(AND(H$6&gt;=$G139,H$6&lt;=EDATE($G139,MAX(1,N($E139))-1)),$F139,0))</f>
        <v/>
      </c>
      <c r="I139" s="21">
        <f>IF($G139="",0,IF(AND(I$6&gt;=$G139,I$6&lt;=EDATE($G139,MAX(1,N($E139))-1)),$F139,0))</f>
        <v/>
      </c>
      <c r="J139" s="21">
        <f>IF($G139="",0,IF(AND(J$6&gt;=$G139,J$6&lt;=EDATE($G139,MAX(1,N($E139))-1)),$F139,0))</f>
        <v/>
      </c>
      <c r="K139" s="21">
        <f>IF($G139="",0,IF(AND(K$6&gt;=$G139,K$6&lt;=EDATE($G139,MAX(1,N($E139))-1)),$F139,0))</f>
        <v/>
      </c>
      <c r="L139" s="21">
        <f>IF($G139="",0,IF(AND(L$6&gt;=$G139,L$6&lt;=EDATE($G139,MAX(1,N($E139))-1)),$F139,0))</f>
        <v/>
      </c>
      <c r="M139" s="21">
        <f>IF($G139="",0,IF(AND(M$6&gt;=$G139,M$6&lt;=EDATE($G139,MAX(1,N($E139))-1)),$F139,0))</f>
        <v/>
      </c>
      <c r="N139" s="21">
        <f>IF($G139="",0,IF(AND(N$6&gt;=$G139,N$6&lt;=EDATE($G139,MAX(1,N($E139))-1)),$F139,0))</f>
        <v/>
      </c>
      <c r="O139" s="21">
        <f>IF($G139="",0,IF(AND(O$6&gt;=$G139,O$6&lt;=EDATE($G139,MAX(1,N($E139))-1)),$F139,0))</f>
        <v/>
      </c>
      <c r="P139" s="21">
        <f>IF($G139="",0,IF(AND(P$6&gt;=$G139,P$6&lt;=EDATE($G139,MAX(1,N($E139))-1)),$F139,0))</f>
        <v/>
      </c>
      <c r="Q139" s="21">
        <f>IF($G139="",0,IF(AND(Q$6&gt;=$G139,Q$6&lt;=EDATE($G139,MAX(1,N($E139))-1)),$F139,0))</f>
        <v/>
      </c>
      <c r="R139" s="21">
        <f>IF($G139="",0,IF(AND(R$6&gt;=$G139,R$6&lt;=EDATE($G139,MAX(1,N($E139))-1)),$F139,0))</f>
        <v/>
      </c>
      <c r="S139" s="21">
        <f>IF($G139="",0,IF(AND(S$6&gt;=$G139,S$6&lt;=EDATE($G139,MAX(1,N($E139))-1)),$F139,0))</f>
        <v/>
      </c>
    </row>
    <row r="140">
      <c r="A140" s="14" t="n"/>
      <c r="D140" s="15" t="n"/>
      <c r="F140" s="15">
        <f>IF(D140="","",D140/MAX(1,N(E140)))</f>
        <v/>
      </c>
      <c r="G140" s="20">
        <f>IF(A140="","",EOMONTH(A140,IF(DAY(A140)&gt;=$B$1,1,0)+IF($B$2&lt;=$B$1,1,0)-1)+1)</f>
        <v/>
      </c>
      <c r="H140" s="21">
        <f>IF($G140="",0,IF(AND(H$6&gt;=$G140,H$6&lt;=EDATE($G140,MAX(1,N($E140))-1)),$F140,0))</f>
        <v/>
      </c>
      <c r="I140" s="21">
        <f>IF($G140="",0,IF(AND(I$6&gt;=$G140,I$6&lt;=EDATE($G140,MAX(1,N($E140))-1)),$F140,0))</f>
        <v/>
      </c>
      <c r="J140" s="21">
        <f>IF($G140="",0,IF(AND(J$6&gt;=$G140,J$6&lt;=EDATE($G140,MAX(1,N($E140))-1)),$F140,0))</f>
        <v/>
      </c>
      <c r="K140" s="21">
        <f>IF($G140="",0,IF(AND(K$6&gt;=$G140,K$6&lt;=EDATE($G140,MAX(1,N($E140))-1)),$F140,0))</f>
        <v/>
      </c>
      <c r="L140" s="21">
        <f>IF($G140="",0,IF(AND(L$6&gt;=$G140,L$6&lt;=EDATE($G140,MAX(1,N($E140))-1)),$F140,0))</f>
        <v/>
      </c>
      <c r="M140" s="21">
        <f>IF($G140="",0,IF(AND(M$6&gt;=$G140,M$6&lt;=EDATE($G140,MAX(1,N($E140))-1)),$F140,0))</f>
        <v/>
      </c>
      <c r="N140" s="21">
        <f>IF($G140="",0,IF(AND(N$6&gt;=$G140,N$6&lt;=EDATE($G140,MAX(1,N($E140))-1)),$F140,0))</f>
        <v/>
      </c>
      <c r="O140" s="21">
        <f>IF($G140="",0,IF(AND(O$6&gt;=$G140,O$6&lt;=EDATE($G140,MAX(1,N($E140))-1)),$F140,0))</f>
        <v/>
      </c>
      <c r="P140" s="21">
        <f>IF($G140="",0,IF(AND(P$6&gt;=$G140,P$6&lt;=EDATE($G140,MAX(1,N($E140))-1)),$F140,0))</f>
        <v/>
      </c>
      <c r="Q140" s="21">
        <f>IF($G140="",0,IF(AND(Q$6&gt;=$G140,Q$6&lt;=EDATE($G140,MAX(1,N($E140))-1)),$F140,0))</f>
        <v/>
      </c>
      <c r="R140" s="21">
        <f>IF($G140="",0,IF(AND(R$6&gt;=$G140,R$6&lt;=EDATE($G140,MAX(1,N($E140))-1)),$F140,0))</f>
        <v/>
      </c>
      <c r="S140" s="21">
        <f>IF($G140="",0,IF(AND(S$6&gt;=$G140,S$6&lt;=EDATE($G140,MAX(1,N($E140))-1)),$F140,0))</f>
        <v/>
      </c>
    </row>
    <row r="141">
      <c r="A141" s="14" t="n"/>
      <c r="D141" s="15" t="n"/>
      <c r="F141" s="15">
        <f>IF(D141="","",D141/MAX(1,N(E141)))</f>
        <v/>
      </c>
      <c r="G141" s="20">
        <f>IF(A141="","",EOMONTH(A141,IF(DAY(A141)&gt;=$B$1,1,0)+IF($B$2&lt;=$B$1,1,0)-1)+1)</f>
        <v/>
      </c>
      <c r="H141" s="21">
        <f>IF($G141="",0,IF(AND(H$6&gt;=$G141,H$6&lt;=EDATE($G141,MAX(1,N($E141))-1)),$F141,0))</f>
        <v/>
      </c>
      <c r="I141" s="21">
        <f>IF($G141="",0,IF(AND(I$6&gt;=$G141,I$6&lt;=EDATE($G141,MAX(1,N($E141))-1)),$F141,0))</f>
        <v/>
      </c>
      <c r="J141" s="21">
        <f>IF($G141="",0,IF(AND(J$6&gt;=$G141,J$6&lt;=EDATE($G141,MAX(1,N($E141))-1)),$F141,0))</f>
        <v/>
      </c>
      <c r="K141" s="21">
        <f>IF($G141="",0,IF(AND(K$6&gt;=$G141,K$6&lt;=EDATE($G141,MAX(1,N($E141))-1)),$F141,0))</f>
        <v/>
      </c>
      <c r="L141" s="21">
        <f>IF($G141="",0,IF(AND(L$6&gt;=$G141,L$6&lt;=EDATE($G141,MAX(1,N($E141))-1)),$F141,0))</f>
        <v/>
      </c>
      <c r="M141" s="21">
        <f>IF($G141="",0,IF(AND(M$6&gt;=$G141,M$6&lt;=EDATE($G141,MAX(1,N($E141))-1)),$F141,0))</f>
        <v/>
      </c>
      <c r="N141" s="21">
        <f>IF($G141="",0,IF(AND(N$6&gt;=$G141,N$6&lt;=EDATE($G141,MAX(1,N($E141))-1)),$F141,0))</f>
        <v/>
      </c>
      <c r="O141" s="21">
        <f>IF($G141="",0,IF(AND(O$6&gt;=$G141,O$6&lt;=EDATE($G141,MAX(1,N($E141))-1)),$F141,0))</f>
        <v/>
      </c>
      <c r="P141" s="21">
        <f>IF($G141="",0,IF(AND(P$6&gt;=$G141,P$6&lt;=EDATE($G141,MAX(1,N($E141))-1)),$F141,0))</f>
        <v/>
      </c>
      <c r="Q141" s="21">
        <f>IF($G141="",0,IF(AND(Q$6&gt;=$G141,Q$6&lt;=EDATE($G141,MAX(1,N($E141))-1)),$F141,0))</f>
        <v/>
      </c>
      <c r="R141" s="21">
        <f>IF($G141="",0,IF(AND(R$6&gt;=$G141,R$6&lt;=EDATE($G141,MAX(1,N($E141))-1)),$F141,0))</f>
        <v/>
      </c>
      <c r="S141" s="21">
        <f>IF($G141="",0,IF(AND(S$6&gt;=$G141,S$6&lt;=EDATE($G141,MAX(1,N($E141))-1)),$F141,0))</f>
        <v/>
      </c>
    </row>
    <row r="142">
      <c r="A142" s="14" t="n"/>
      <c r="D142" s="15" t="n"/>
      <c r="F142" s="15">
        <f>IF(D142="","",D142/MAX(1,N(E142)))</f>
        <v/>
      </c>
      <c r="G142" s="20">
        <f>IF(A142="","",EOMONTH(A142,IF(DAY(A142)&gt;=$B$1,1,0)+IF($B$2&lt;=$B$1,1,0)-1)+1)</f>
        <v/>
      </c>
      <c r="H142" s="21">
        <f>IF($G142="",0,IF(AND(H$6&gt;=$G142,H$6&lt;=EDATE($G142,MAX(1,N($E142))-1)),$F142,0))</f>
        <v/>
      </c>
      <c r="I142" s="21">
        <f>IF($G142="",0,IF(AND(I$6&gt;=$G142,I$6&lt;=EDATE($G142,MAX(1,N($E142))-1)),$F142,0))</f>
        <v/>
      </c>
      <c r="J142" s="21">
        <f>IF($G142="",0,IF(AND(J$6&gt;=$G142,J$6&lt;=EDATE($G142,MAX(1,N($E142))-1)),$F142,0))</f>
        <v/>
      </c>
      <c r="K142" s="21">
        <f>IF($G142="",0,IF(AND(K$6&gt;=$G142,K$6&lt;=EDATE($G142,MAX(1,N($E142))-1)),$F142,0))</f>
        <v/>
      </c>
      <c r="L142" s="21">
        <f>IF($G142="",0,IF(AND(L$6&gt;=$G142,L$6&lt;=EDATE($G142,MAX(1,N($E142))-1)),$F142,0))</f>
        <v/>
      </c>
      <c r="M142" s="21">
        <f>IF($G142="",0,IF(AND(M$6&gt;=$G142,M$6&lt;=EDATE($G142,MAX(1,N($E142))-1)),$F142,0))</f>
        <v/>
      </c>
      <c r="N142" s="21">
        <f>IF($G142="",0,IF(AND(N$6&gt;=$G142,N$6&lt;=EDATE($G142,MAX(1,N($E142))-1)),$F142,0))</f>
        <v/>
      </c>
      <c r="O142" s="21">
        <f>IF($G142="",0,IF(AND(O$6&gt;=$G142,O$6&lt;=EDATE($G142,MAX(1,N($E142))-1)),$F142,0))</f>
        <v/>
      </c>
      <c r="P142" s="21">
        <f>IF($G142="",0,IF(AND(P$6&gt;=$G142,P$6&lt;=EDATE($G142,MAX(1,N($E142))-1)),$F142,0))</f>
        <v/>
      </c>
      <c r="Q142" s="21">
        <f>IF($G142="",0,IF(AND(Q$6&gt;=$G142,Q$6&lt;=EDATE($G142,MAX(1,N($E142))-1)),$F142,0))</f>
        <v/>
      </c>
      <c r="R142" s="21">
        <f>IF($G142="",0,IF(AND(R$6&gt;=$G142,R$6&lt;=EDATE($G142,MAX(1,N($E142))-1)),$F142,0))</f>
        <v/>
      </c>
      <c r="S142" s="21">
        <f>IF($G142="",0,IF(AND(S$6&gt;=$G142,S$6&lt;=EDATE($G142,MAX(1,N($E142))-1)),$F142,0))</f>
        <v/>
      </c>
    </row>
    <row r="143">
      <c r="A143" s="14" t="n"/>
      <c r="D143" s="15" t="n"/>
      <c r="F143" s="15">
        <f>IF(D143="","",D143/MAX(1,N(E143)))</f>
        <v/>
      </c>
      <c r="G143" s="20">
        <f>IF(A143="","",EOMONTH(A143,IF(DAY(A143)&gt;=$B$1,1,0)+IF($B$2&lt;=$B$1,1,0)-1)+1)</f>
        <v/>
      </c>
      <c r="H143" s="21">
        <f>IF($G143="",0,IF(AND(H$6&gt;=$G143,H$6&lt;=EDATE($G143,MAX(1,N($E143))-1)),$F143,0))</f>
        <v/>
      </c>
      <c r="I143" s="21">
        <f>IF($G143="",0,IF(AND(I$6&gt;=$G143,I$6&lt;=EDATE($G143,MAX(1,N($E143))-1)),$F143,0))</f>
        <v/>
      </c>
      <c r="J143" s="21">
        <f>IF($G143="",0,IF(AND(J$6&gt;=$G143,J$6&lt;=EDATE($G143,MAX(1,N($E143))-1)),$F143,0))</f>
        <v/>
      </c>
      <c r="K143" s="21">
        <f>IF($G143="",0,IF(AND(K$6&gt;=$G143,K$6&lt;=EDATE($G143,MAX(1,N($E143))-1)),$F143,0))</f>
        <v/>
      </c>
      <c r="L143" s="21">
        <f>IF($G143="",0,IF(AND(L$6&gt;=$G143,L$6&lt;=EDATE($G143,MAX(1,N($E143))-1)),$F143,0))</f>
        <v/>
      </c>
      <c r="M143" s="21">
        <f>IF($G143="",0,IF(AND(M$6&gt;=$G143,M$6&lt;=EDATE($G143,MAX(1,N($E143))-1)),$F143,0))</f>
        <v/>
      </c>
      <c r="N143" s="21">
        <f>IF($G143="",0,IF(AND(N$6&gt;=$G143,N$6&lt;=EDATE($G143,MAX(1,N($E143))-1)),$F143,0))</f>
        <v/>
      </c>
      <c r="O143" s="21">
        <f>IF($G143="",0,IF(AND(O$6&gt;=$G143,O$6&lt;=EDATE($G143,MAX(1,N($E143))-1)),$F143,0))</f>
        <v/>
      </c>
      <c r="P143" s="21">
        <f>IF($G143="",0,IF(AND(P$6&gt;=$G143,P$6&lt;=EDATE($G143,MAX(1,N($E143))-1)),$F143,0))</f>
        <v/>
      </c>
      <c r="Q143" s="21">
        <f>IF($G143="",0,IF(AND(Q$6&gt;=$G143,Q$6&lt;=EDATE($G143,MAX(1,N($E143))-1)),$F143,0))</f>
        <v/>
      </c>
      <c r="R143" s="21">
        <f>IF($G143="",0,IF(AND(R$6&gt;=$G143,R$6&lt;=EDATE($G143,MAX(1,N($E143))-1)),$F143,0))</f>
        <v/>
      </c>
      <c r="S143" s="21">
        <f>IF($G143="",0,IF(AND(S$6&gt;=$G143,S$6&lt;=EDATE($G143,MAX(1,N($E143))-1)),$F143,0))</f>
        <v/>
      </c>
    </row>
    <row r="144">
      <c r="A144" s="14" t="n"/>
      <c r="D144" s="15" t="n"/>
      <c r="F144" s="15">
        <f>IF(D144="","",D144/MAX(1,N(E144)))</f>
        <v/>
      </c>
      <c r="G144" s="20">
        <f>IF(A144="","",EOMONTH(A144,IF(DAY(A144)&gt;=$B$1,1,0)+IF($B$2&lt;=$B$1,1,0)-1)+1)</f>
        <v/>
      </c>
      <c r="H144" s="21">
        <f>IF($G144="",0,IF(AND(H$6&gt;=$G144,H$6&lt;=EDATE($G144,MAX(1,N($E144))-1)),$F144,0))</f>
        <v/>
      </c>
      <c r="I144" s="21">
        <f>IF($G144="",0,IF(AND(I$6&gt;=$G144,I$6&lt;=EDATE($G144,MAX(1,N($E144))-1)),$F144,0))</f>
        <v/>
      </c>
      <c r="J144" s="21">
        <f>IF($G144="",0,IF(AND(J$6&gt;=$G144,J$6&lt;=EDATE($G144,MAX(1,N($E144))-1)),$F144,0))</f>
        <v/>
      </c>
      <c r="K144" s="21">
        <f>IF($G144="",0,IF(AND(K$6&gt;=$G144,K$6&lt;=EDATE($G144,MAX(1,N($E144))-1)),$F144,0))</f>
        <v/>
      </c>
      <c r="L144" s="21">
        <f>IF($G144="",0,IF(AND(L$6&gt;=$G144,L$6&lt;=EDATE($G144,MAX(1,N($E144))-1)),$F144,0))</f>
        <v/>
      </c>
      <c r="M144" s="21">
        <f>IF($G144="",0,IF(AND(M$6&gt;=$G144,M$6&lt;=EDATE($G144,MAX(1,N($E144))-1)),$F144,0))</f>
        <v/>
      </c>
      <c r="N144" s="21">
        <f>IF($G144="",0,IF(AND(N$6&gt;=$G144,N$6&lt;=EDATE($G144,MAX(1,N($E144))-1)),$F144,0))</f>
        <v/>
      </c>
      <c r="O144" s="21">
        <f>IF($G144="",0,IF(AND(O$6&gt;=$G144,O$6&lt;=EDATE($G144,MAX(1,N($E144))-1)),$F144,0))</f>
        <v/>
      </c>
      <c r="P144" s="21">
        <f>IF($G144="",0,IF(AND(P$6&gt;=$G144,P$6&lt;=EDATE($G144,MAX(1,N($E144))-1)),$F144,0))</f>
        <v/>
      </c>
      <c r="Q144" s="21">
        <f>IF($G144="",0,IF(AND(Q$6&gt;=$G144,Q$6&lt;=EDATE($G144,MAX(1,N($E144))-1)),$F144,0))</f>
        <v/>
      </c>
      <c r="R144" s="21">
        <f>IF($G144="",0,IF(AND(R$6&gt;=$G144,R$6&lt;=EDATE($G144,MAX(1,N($E144))-1)),$F144,0))</f>
        <v/>
      </c>
      <c r="S144" s="21">
        <f>IF($G144="",0,IF(AND(S$6&gt;=$G144,S$6&lt;=EDATE($G144,MAX(1,N($E144))-1)),$F144,0))</f>
        <v/>
      </c>
    </row>
    <row r="145">
      <c r="A145" s="14" t="n"/>
      <c r="D145" s="15" t="n"/>
      <c r="F145" s="15">
        <f>IF(D145="","",D145/MAX(1,N(E145)))</f>
        <v/>
      </c>
      <c r="G145" s="20">
        <f>IF(A145="","",EOMONTH(A145,IF(DAY(A145)&gt;=$B$1,1,0)+IF($B$2&lt;=$B$1,1,0)-1)+1)</f>
        <v/>
      </c>
      <c r="H145" s="21">
        <f>IF($G145="",0,IF(AND(H$6&gt;=$G145,H$6&lt;=EDATE($G145,MAX(1,N($E145))-1)),$F145,0))</f>
        <v/>
      </c>
      <c r="I145" s="21">
        <f>IF($G145="",0,IF(AND(I$6&gt;=$G145,I$6&lt;=EDATE($G145,MAX(1,N($E145))-1)),$F145,0))</f>
        <v/>
      </c>
      <c r="J145" s="21">
        <f>IF($G145="",0,IF(AND(J$6&gt;=$G145,J$6&lt;=EDATE($G145,MAX(1,N($E145))-1)),$F145,0))</f>
        <v/>
      </c>
      <c r="K145" s="21">
        <f>IF($G145="",0,IF(AND(K$6&gt;=$G145,K$6&lt;=EDATE($G145,MAX(1,N($E145))-1)),$F145,0))</f>
        <v/>
      </c>
      <c r="L145" s="21">
        <f>IF($G145="",0,IF(AND(L$6&gt;=$G145,L$6&lt;=EDATE($G145,MAX(1,N($E145))-1)),$F145,0))</f>
        <v/>
      </c>
      <c r="M145" s="21">
        <f>IF($G145="",0,IF(AND(M$6&gt;=$G145,M$6&lt;=EDATE($G145,MAX(1,N($E145))-1)),$F145,0))</f>
        <v/>
      </c>
      <c r="N145" s="21">
        <f>IF($G145="",0,IF(AND(N$6&gt;=$G145,N$6&lt;=EDATE($G145,MAX(1,N($E145))-1)),$F145,0))</f>
        <v/>
      </c>
      <c r="O145" s="21">
        <f>IF($G145="",0,IF(AND(O$6&gt;=$G145,O$6&lt;=EDATE($G145,MAX(1,N($E145))-1)),$F145,0))</f>
        <v/>
      </c>
      <c r="P145" s="21">
        <f>IF($G145="",0,IF(AND(P$6&gt;=$G145,P$6&lt;=EDATE($G145,MAX(1,N($E145))-1)),$F145,0))</f>
        <v/>
      </c>
      <c r="Q145" s="21">
        <f>IF($G145="",0,IF(AND(Q$6&gt;=$G145,Q$6&lt;=EDATE($G145,MAX(1,N($E145))-1)),$F145,0))</f>
        <v/>
      </c>
      <c r="R145" s="21">
        <f>IF($G145="",0,IF(AND(R$6&gt;=$G145,R$6&lt;=EDATE($G145,MAX(1,N($E145))-1)),$F145,0))</f>
        <v/>
      </c>
      <c r="S145" s="21">
        <f>IF($G145="",0,IF(AND(S$6&gt;=$G145,S$6&lt;=EDATE($G145,MAX(1,N($E145))-1)),$F145,0))</f>
        <v/>
      </c>
    </row>
    <row r="146">
      <c r="A146" s="14" t="n"/>
      <c r="D146" s="15" t="n"/>
      <c r="F146" s="15">
        <f>IF(D146="","",D146/MAX(1,N(E146)))</f>
        <v/>
      </c>
      <c r="G146" s="20">
        <f>IF(A146="","",EOMONTH(A146,IF(DAY(A146)&gt;=$B$1,1,0)+IF($B$2&lt;=$B$1,1,0)-1)+1)</f>
        <v/>
      </c>
      <c r="H146" s="21">
        <f>IF($G146="",0,IF(AND(H$6&gt;=$G146,H$6&lt;=EDATE($G146,MAX(1,N($E146))-1)),$F146,0))</f>
        <v/>
      </c>
      <c r="I146" s="21">
        <f>IF($G146="",0,IF(AND(I$6&gt;=$G146,I$6&lt;=EDATE($G146,MAX(1,N($E146))-1)),$F146,0))</f>
        <v/>
      </c>
      <c r="J146" s="21">
        <f>IF($G146="",0,IF(AND(J$6&gt;=$G146,J$6&lt;=EDATE($G146,MAX(1,N($E146))-1)),$F146,0))</f>
        <v/>
      </c>
      <c r="K146" s="21">
        <f>IF($G146="",0,IF(AND(K$6&gt;=$G146,K$6&lt;=EDATE($G146,MAX(1,N($E146))-1)),$F146,0))</f>
        <v/>
      </c>
      <c r="L146" s="21">
        <f>IF($G146="",0,IF(AND(L$6&gt;=$G146,L$6&lt;=EDATE($G146,MAX(1,N($E146))-1)),$F146,0))</f>
        <v/>
      </c>
      <c r="M146" s="21">
        <f>IF($G146="",0,IF(AND(M$6&gt;=$G146,M$6&lt;=EDATE($G146,MAX(1,N($E146))-1)),$F146,0))</f>
        <v/>
      </c>
      <c r="N146" s="21">
        <f>IF($G146="",0,IF(AND(N$6&gt;=$G146,N$6&lt;=EDATE($G146,MAX(1,N($E146))-1)),$F146,0))</f>
        <v/>
      </c>
      <c r="O146" s="21">
        <f>IF($G146="",0,IF(AND(O$6&gt;=$G146,O$6&lt;=EDATE($G146,MAX(1,N($E146))-1)),$F146,0))</f>
        <v/>
      </c>
      <c r="P146" s="21">
        <f>IF($G146="",0,IF(AND(P$6&gt;=$G146,P$6&lt;=EDATE($G146,MAX(1,N($E146))-1)),$F146,0))</f>
        <v/>
      </c>
      <c r="Q146" s="21">
        <f>IF($G146="",0,IF(AND(Q$6&gt;=$G146,Q$6&lt;=EDATE($G146,MAX(1,N($E146))-1)),$F146,0))</f>
        <v/>
      </c>
      <c r="R146" s="21">
        <f>IF($G146="",0,IF(AND(R$6&gt;=$G146,R$6&lt;=EDATE($G146,MAX(1,N($E146))-1)),$F146,0))</f>
        <v/>
      </c>
      <c r="S146" s="21">
        <f>IF($G146="",0,IF(AND(S$6&gt;=$G146,S$6&lt;=EDATE($G146,MAX(1,N($E146))-1)),$F146,0))</f>
        <v/>
      </c>
    </row>
    <row r="147">
      <c r="A147" s="14" t="n"/>
      <c r="D147" s="15" t="n"/>
      <c r="F147" s="15">
        <f>IF(D147="","",D147/MAX(1,N(E147)))</f>
        <v/>
      </c>
      <c r="G147" s="20">
        <f>IF(A147="","",EOMONTH(A147,IF(DAY(A147)&gt;=$B$1,1,0)+IF($B$2&lt;=$B$1,1,0)-1)+1)</f>
        <v/>
      </c>
      <c r="H147" s="21">
        <f>IF($G147="",0,IF(AND(H$6&gt;=$G147,H$6&lt;=EDATE($G147,MAX(1,N($E147))-1)),$F147,0))</f>
        <v/>
      </c>
      <c r="I147" s="21">
        <f>IF($G147="",0,IF(AND(I$6&gt;=$G147,I$6&lt;=EDATE($G147,MAX(1,N($E147))-1)),$F147,0))</f>
        <v/>
      </c>
      <c r="J147" s="21">
        <f>IF($G147="",0,IF(AND(J$6&gt;=$G147,J$6&lt;=EDATE($G147,MAX(1,N($E147))-1)),$F147,0))</f>
        <v/>
      </c>
      <c r="K147" s="21">
        <f>IF($G147="",0,IF(AND(K$6&gt;=$G147,K$6&lt;=EDATE($G147,MAX(1,N($E147))-1)),$F147,0))</f>
        <v/>
      </c>
      <c r="L147" s="21">
        <f>IF($G147="",0,IF(AND(L$6&gt;=$G147,L$6&lt;=EDATE($G147,MAX(1,N($E147))-1)),$F147,0))</f>
        <v/>
      </c>
      <c r="M147" s="21">
        <f>IF($G147="",0,IF(AND(M$6&gt;=$G147,M$6&lt;=EDATE($G147,MAX(1,N($E147))-1)),$F147,0))</f>
        <v/>
      </c>
      <c r="N147" s="21">
        <f>IF($G147="",0,IF(AND(N$6&gt;=$G147,N$6&lt;=EDATE($G147,MAX(1,N($E147))-1)),$F147,0))</f>
        <v/>
      </c>
      <c r="O147" s="21">
        <f>IF($G147="",0,IF(AND(O$6&gt;=$G147,O$6&lt;=EDATE($G147,MAX(1,N($E147))-1)),$F147,0))</f>
        <v/>
      </c>
      <c r="P147" s="21">
        <f>IF($G147="",0,IF(AND(P$6&gt;=$G147,P$6&lt;=EDATE($G147,MAX(1,N($E147))-1)),$F147,0))</f>
        <v/>
      </c>
      <c r="Q147" s="21">
        <f>IF($G147="",0,IF(AND(Q$6&gt;=$G147,Q$6&lt;=EDATE($G147,MAX(1,N($E147))-1)),$F147,0))</f>
        <v/>
      </c>
      <c r="R147" s="21">
        <f>IF($G147="",0,IF(AND(R$6&gt;=$G147,R$6&lt;=EDATE($G147,MAX(1,N($E147))-1)),$F147,0))</f>
        <v/>
      </c>
      <c r="S147" s="21">
        <f>IF($G147="",0,IF(AND(S$6&gt;=$G147,S$6&lt;=EDATE($G147,MAX(1,N($E147))-1)),$F147,0))</f>
        <v/>
      </c>
    </row>
    <row r="148">
      <c r="A148" s="14" t="n"/>
      <c r="D148" s="15" t="n"/>
      <c r="F148" s="15">
        <f>IF(D148="","",D148/MAX(1,N(E148)))</f>
        <v/>
      </c>
      <c r="G148" s="20">
        <f>IF(A148="","",EOMONTH(A148,IF(DAY(A148)&gt;=$B$1,1,0)+IF($B$2&lt;=$B$1,1,0)-1)+1)</f>
        <v/>
      </c>
      <c r="H148" s="21">
        <f>IF($G148="",0,IF(AND(H$6&gt;=$G148,H$6&lt;=EDATE($G148,MAX(1,N($E148))-1)),$F148,0))</f>
        <v/>
      </c>
      <c r="I148" s="21">
        <f>IF($G148="",0,IF(AND(I$6&gt;=$G148,I$6&lt;=EDATE($G148,MAX(1,N($E148))-1)),$F148,0))</f>
        <v/>
      </c>
      <c r="J148" s="21">
        <f>IF($G148="",0,IF(AND(J$6&gt;=$G148,J$6&lt;=EDATE($G148,MAX(1,N($E148))-1)),$F148,0))</f>
        <v/>
      </c>
      <c r="K148" s="21">
        <f>IF($G148="",0,IF(AND(K$6&gt;=$G148,K$6&lt;=EDATE($G148,MAX(1,N($E148))-1)),$F148,0))</f>
        <v/>
      </c>
      <c r="L148" s="21">
        <f>IF($G148="",0,IF(AND(L$6&gt;=$G148,L$6&lt;=EDATE($G148,MAX(1,N($E148))-1)),$F148,0))</f>
        <v/>
      </c>
      <c r="M148" s="21">
        <f>IF($G148="",0,IF(AND(M$6&gt;=$G148,M$6&lt;=EDATE($G148,MAX(1,N($E148))-1)),$F148,0))</f>
        <v/>
      </c>
      <c r="N148" s="21">
        <f>IF($G148="",0,IF(AND(N$6&gt;=$G148,N$6&lt;=EDATE($G148,MAX(1,N($E148))-1)),$F148,0))</f>
        <v/>
      </c>
      <c r="O148" s="21">
        <f>IF($G148="",0,IF(AND(O$6&gt;=$G148,O$6&lt;=EDATE($G148,MAX(1,N($E148))-1)),$F148,0))</f>
        <v/>
      </c>
      <c r="P148" s="21">
        <f>IF($G148="",0,IF(AND(P$6&gt;=$G148,P$6&lt;=EDATE($G148,MAX(1,N($E148))-1)),$F148,0))</f>
        <v/>
      </c>
      <c r="Q148" s="21">
        <f>IF($G148="",0,IF(AND(Q$6&gt;=$G148,Q$6&lt;=EDATE($G148,MAX(1,N($E148))-1)),$F148,0))</f>
        <v/>
      </c>
      <c r="R148" s="21">
        <f>IF($G148="",0,IF(AND(R$6&gt;=$G148,R$6&lt;=EDATE($G148,MAX(1,N($E148))-1)),$F148,0))</f>
        <v/>
      </c>
      <c r="S148" s="21">
        <f>IF($G148="",0,IF(AND(S$6&gt;=$G148,S$6&lt;=EDATE($G148,MAX(1,N($E148))-1)),$F148,0))</f>
        <v/>
      </c>
    </row>
    <row r="149">
      <c r="A149" s="14" t="n"/>
      <c r="D149" s="15" t="n"/>
      <c r="F149" s="15">
        <f>IF(D149="","",D149/MAX(1,N(E149)))</f>
        <v/>
      </c>
      <c r="G149" s="20">
        <f>IF(A149="","",EOMONTH(A149,IF(DAY(A149)&gt;=$B$1,1,0)+IF($B$2&lt;=$B$1,1,0)-1)+1)</f>
        <v/>
      </c>
      <c r="H149" s="21">
        <f>IF($G149="",0,IF(AND(H$6&gt;=$G149,H$6&lt;=EDATE($G149,MAX(1,N($E149))-1)),$F149,0))</f>
        <v/>
      </c>
      <c r="I149" s="21">
        <f>IF($G149="",0,IF(AND(I$6&gt;=$G149,I$6&lt;=EDATE($G149,MAX(1,N($E149))-1)),$F149,0))</f>
        <v/>
      </c>
      <c r="J149" s="21">
        <f>IF($G149="",0,IF(AND(J$6&gt;=$G149,J$6&lt;=EDATE($G149,MAX(1,N($E149))-1)),$F149,0))</f>
        <v/>
      </c>
      <c r="K149" s="21">
        <f>IF($G149="",0,IF(AND(K$6&gt;=$G149,K$6&lt;=EDATE($G149,MAX(1,N($E149))-1)),$F149,0))</f>
        <v/>
      </c>
      <c r="L149" s="21">
        <f>IF($G149="",0,IF(AND(L$6&gt;=$G149,L$6&lt;=EDATE($G149,MAX(1,N($E149))-1)),$F149,0))</f>
        <v/>
      </c>
      <c r="M149" s="21">
        <f>IF($G149="",0,IF(AND(M$6&gt;=$G149,M$6&lt;=EDATE($G149,MAX(1,N($E149))-1)),$F149,0))</f>
        <v/>
      </c>
      <c r="N149" s="21">
        <f>IF($G149="",0,IF(AND(N$6&gt;=$G149,N$6&lt;=EDATE($G149,MAX(1,N($E149))-1)),$F149,0))</f>
        <v/>
      </c>
      <c r="O149" s="21">
        <f>IF($G149="",0,IF(AND(O$6&gt;=$G149,O$6&lt;=EDATE($G149,MAX(1,N($E149))-1)),$F149,0))</f>
        <v/>
      </c>
      <c r="P149" s="21">
        <f>IF($G149="",0,IF(AND(P$6&gt;=$G149,P$6&lt;=EDATE($G149,MAX(1,N($E149))-1)),$F149,0))</f>
        <v/>
      </c>
      <c r="Q149" s="21">
        <f>IF($G149="",0,IF(AND(Q$6&gt;=$G149,Q$6&lt;=EDATE($G149,MAX(1,N($E149))-1)),$F149,0))</f>
        <v/>
      </c>
      <c r="R149" s="21">
        <f>IF($G149="",0,IF(AND(R$6&gt;=$G149,R$6&lt;=EDATE($G149,MAX(1,N($E149))-1)),$F149,0))</f>
        <v/>
      </c>
      <c r="S149" s="21">
        <f>IF($G149="",0,IF(AND(S$6&gt;=$G149,S$6&lt;=EDATE($G149,MAX(1,N($E149))-1)),$F149,0))</f>
        <v/>
      </c>
    </row>
    <row r="150">
      <c r="A150" s="14" t="n"/>
      <c r="D150" s="15" t="n"/>
      <c r="F150" s="15">
        <f>IF(D150="","",D150/MAX(1,N(E150)))</f>
        <v/>
      </c>
      <c r="G150" s="20">
        <f>IF(A150="","",EOMONTH(A150,IF(DAY(A150)&gt;=$B$1,1,0)+IF($B$2&lt;=$B$1,1,0)-1)+1)</f>
        <v/>
      </c>
      <c r="H150" s="21">
        <f>IF($G150="",0,IF(AND(H$6&gt;=$G150,H$6&lt;=EDATE($G150,MAX(1,N($E150))-1)),$F150,0))</f>
        <v/>
      </c>
      <c r="I150" s="21">
        <f>IF($G150="",0,IF(AND(I$6&gt;=$G150,I$6&lt;=EDATE($G150,MAX(1,N($E150))-1)),$F150,0))</f>
        <v/>
      </c>
      <c r="J150" s="21">
        <f>IF($G150="",0,IF(AND(J$6&gt;=$G150,J$6&lt;=EDATE($G150,MAX(1,N($E150))-1)),$F150,0))</f>
        <v/>
      </c>
      <c r="K150" s="21">
        <f>IF($G150="",0,IF(AND(K$6&gt;=$G150,K$6&lt;=EDATE($G150,MAX(1,N($E150))-1)),$F150,0))</f>
        <v/>
      </c>
      <c r="L150" s="21">
        <f>IF($G150="",0,IF(AND(L$6&gt;=$G150,L$6&lt;=EDATE($G150,MAX(1,N($E150))-1)),$F150,0))</f>
        <v/>
      </c>
      <c r="M150" s="21">
        <f>IF($G150="",0,IF(AND(M$6&gt;=$G150,M$6&lt;=EDATE($G150,MAX(1,N($E150))-1)),$F150,0))</f>
        <v/>
      </c>
      <c r="N150" s="21">
        <f>IF($G150="",0,IF(AND(N$6&gt;=$G150,N$6&lt;=EDATE($G150,MAX(1,N($E150))-1)),$F150,0))</f>
        <v/>
      </c>
      <c r="O150" s="21">
        <f>IF($G150="",0,IF(AND(O$6&gt;=$G150,O$6&lt;=EDATE($G150,MAX(1,N($E150))-1)),$F150,0))</f>
        <v/>
      </c>
      <c r="P150" s="21">
        <f>IF($G150="",0,IF(AND(P$6&gt;=$G150,P$6&lt;=EDATE($G150,MAX(1,N($E150))-1)),$F150,0))</f>
        <v/>
      </c>
      <c r="Q150" s="21">
        <f>IF($G150="",0,IF(AND(Q$6&gt;=$G150,Q$6&lt;=EDATE($G150,MAX(1,N($E150))-1)),$F150,0))</f>
        <v/>
      </c>
      <c r="R150" s="21">
        <f>IF($G150="",0,IF(AND(R$6&gt;=$G150,R$6&lt;=EDATE($G150,MAX(1,N($E150))-1)),$F150,0))</f>
        <v/>
      </c>
      <c r="S150" s="21">
        <f>IF($G150="",0,IF(AND(S$6&gt;=$G150,S$6&lt;=EDATE($G150,MAX(1,N($E150))-1)),$F150,0))</f>
        <v/>
      </c>
    </row>
    <row r="151">
      <c r="A151" s="14" t="n"/>
      <c r="D151" s="15" t="n"/>
      <c r="F151" s="15">
        <f>IF(D151="","",D151/MAX(1,N(E151)))</f>
        <v/>
      </c>
      <c r="G151" s="20">
        <f>IF(A151="","",EOMONTH(A151,IF(DAY(A151)&gt;=$B$1,1,0)+IF($B$2&lt;=$B$1,1,0)-1)+1)</f>
        <v/>
      </c>
      <c r="H151" s="21">
        <f>IF($G151="",0,IF(AND(H$6&gt;=$G151,H$6&lt;=EDATE($G151,MAX(1,N($E151))-1)),$F151,0))</f>
        <v/>
      </c>
      <c r="I151" s="21">
        <f>IF($G151="",0,IF(AND(I$6&gt;=$G151,I$6&lt;=EDATE($G151,MAX(1,N($E151))-1)),$F151,0))</f>
        <v/>
      </c>
      <c r="J151" s="21">
        <f>IF($G151="",0,IF(AND(J$6&gt;=$G151,J$6&lt;=EDATE($G151,MAX(1,N($E151))-1)),$F151,0))</f>
        <v/>
      </c>
      <c r="K151" s="21">
        <f>IF($G151="",0,IF(AND(K$6&gt;=$G151,K$6&lt;=EDATE($G151,MAX(1,N($E151))-1)),$F151,0))</f>
        <v/>
      </c>
      <c r="L151" s="21">
        <f>IF($G151="",0,IF(AND(L$6&gt;=$G151,L$6&lt;=EDATE($G151,MAX(1,N($E151))-1)),$F151,0))</f>
        <v/>
      </c>
      <c r="M151" s="21">
        <f>IF($G151="",0,IF(AND(M$6&gt;=$G151,M$6&lt;=EDATE($G151,MAX(1,N($E151))-1)),$F151,0))</f>
        <v/>
      </c>
      <c r="N151" s="21">
        <f>IF($G151="",0,IF(AND(N$6&gt;=$G151,N$6&lt;=EDATE($G151,MAX(1,N($E151))-1)),$F151,0))</f>
        <v/>
      </c>
      <c r="O151" s="21">
        <f>IF($G151="",0,IF(AND(O$6&gt;=$G151,O$6&lt;=EDATE($G151,MAX(1,N($E151))-1)),$F151,0))</f>
        <v/>
      </c>
      <c r="P151" s="21">
        <f>IF($G151="",0,IF(AND(P$6&gt;=$G151,P$6&lt;=EDATE($G151,MAX(1,N($E151))-1)),$F151,0))</f>
        <v/>
      </c>
      <c r="Q151" s="21">
        <f>IF($G151="",0,IF(AND(Q$6&gt;=$G151,Q$6&lt;=EDATE($G151,MAX(1,N($E151))-1)),$F151,0))</f>
        <v/>
      </c>
      <c r="R151" s="21">
        <f>IF($G151="",0,IF(AND(R$6&gt;=$G151,R$6&lt;=EDATE($G151,MAX(1,N($E151))-1)),$F151,0))</f>
        <v/>
      </c>
      <c r="S151" s="21">
        <f>IF($G151="",0,IF(AND(S$6&gt;=$G151,S$6&lt;=EDATE($G151,MAX(1,N($E151))-1)),$F151,0))</f>
        <v/>
      </c>
    </row>
    <row r="152">
      <c r="A152" s="14" t="n"/>
      <c r="D152" s="15" t="n"/>
      <c r="F152" s="15">
        <f>IF(D152="","",D152/MAX(1,N(E152)))</f>
        <v/>
      </c>
      <c r="G152" s="20">
        <f>IF(A152="","",EOMONTH(A152,IF(DAY(A152)&gt;=$B$1,1,0)+IF($B$2&lt;=$B$1,1,0)-1)+1)</f>
        <v/>
      </c>
      <c r="H152" s="21">
        <f>IF($G152="",0,IF(AND(H$6&gt;=$G152,H$6&lt;=EDATE($G152,MAX(1,N($E152))-1)),$F152,0))</f>
        <v/>
      </c>
      <c r="I152" s="21">
        <f>IF($G152="",0,IF(AND(I$6&gt;=$G152,I$6&lt;=EDATE($G152,MAX(1,N($E152))-1)),$F152,0))</f>
        <v/>
      </c>
      <c r="J152" s="21">
        <f>IF($G152="",0,IF(AND(J$6&gt;=$G152,J$6&lt;=EDATE($G152,MAX(1,N($E152))-1)),$F152,0))</f>
        <v/>
      </c>
      <c r="K152" s="21">
        <f>IF($G152="",0,IF(AND(K$6&gt;=$G152,K$6&lt;=EDATE($G152,MAX(1,N($E152))-1)),$F152,0))</f>
        <v/>
      </c>
      <c r="L152" s="21">
        <f>IF($G152="",0,IF(AND(L$6&gt;=$G152,L$6&lt;=EDATE($G152,MAX(1,N($E152))-1)),$F152,0))</f>
        <v/>
      </c>
      <c r="M152" s="21">
        <f>IF($G152="",0,IF(AND(M$6&gt;=$G152,M$6&lt;=EDATE($G152,MAX(1,N($E152))-1)),$F152,0))</f>
        <v/>
      </c>
      <c r="N152" s="21">
        <f>IF($G152="",0,IF(AND(N$6&gt;=$G152,N$6&lt;=EDATE($G152,MAX(1,N($E152))-1)),$F152,0))</f>
        <v/>
      </c>
      <c r="O152" s="21">
        <f>IF($G152="",0,IF(AND(O$6&gt;=$G152,O$6&lt;=EDATE($G152,MAX(1,N($E152))-1)),$F152,0))</f>
        <v/>
      </c>
      <c r="P152" s="21">
        <f>IF($G152="",0,IF(AND(P$6&gt;=$G152,P$6&lt;=EDATE($G152,MAX(1,N($E152))-1)),$F152,0))</f>
        <v/>
      </c>
      <c r="Q152" s="21">
        <f>IF($G152="",0,IF(AND(Q$6&gt;=$G152,Q$6&lt;=EDATE($G152,MAX(1,N($E152))-1)),$F152,0))</f>
        <v/>
      </c>
      <c r="R152" s="21">
        <f>IF($G152="",0,IF(AND(R$6&gt;=$G152,R$6&lt;=EDATE($G152,MAX(1,N($E152))-1)),$F152,0))</f>
        <v/>
      </c>
      <c r="S152" s="21">
        <f>IF($G152="",0,IF(AND(S$6&gt;=$G152,S$6&lt;=EDATE($G152,MAX(1,N($E152))-1)),$F152,0))</f>
        <v/>
      </c>
    </row>
    <row r="153">
      <c r="A153" s="14" t="n"/>
      <c r="D153" s="15" t="n"/>
      <c r="F153" s="15">
        <f>IF(D153="","",D153/MAX(1,N(E153)))</f>
        <v/>
      </c>
      <c r="G153" s="20">
        <f>IF(A153="","",EOMONTH(A153,IF(DAY(A153)&gt;=$B$1,1,0)+IF($B$2&lt;=$B$1,1,0)-1)+1)</f>
        <v/>
      </c>
      <c r="H153" s="21">
        <f>IF($G153="",0,IF(AND(H$6&gt;=$G153,H$6&lt;=EDATE($G153,MAX(1,N($E153))-1)),$F153,0))</f>
        <v/>
      </c>
      <c r="I153" s="21">
        <f>IF($G153="",0,IF(AND(I$6&gt;=$G153,I$6&lt;=EDATE($G153,MAX(1,N($E153))-1)),$F153,0))</f>
        <v/>
      </c>
      <c r="J153" s="21">
        <f>IF($G153="",0,IF(AND(J$6&gt;=$G153,J$6&lt;=EDATE($G153,MAX(1,N($E153))-1)),$F153,0))</f>
        <v/>
      </c>
      <c r="K153" s="21">
        <f>IF($G153="",0,IF(AND(K$6&gt;=$G153,K$6&lt;=EDATE($G153,MAX(1,N($E153))-1)),$F153,0))</f>
        <v/>
      </c>
      <c r="L153" s="21">
        <f>IF($G153="",0,IF(AND(L$6&gt;=$G153,L$6&lt;=EDATE($G153,MAX(1,N($E153))-1)),$F153,0))</f>
        <v/>
      </c>
      <c r="M153" s="21">
        <f>IF($G153="",0,IF(AND(M$6&gt;=$G153,M$6&lt;=EDATE($G153,MAX(1,N($E153))-1)),$F153,0))</f>
        <v/>
      </c>
      <c r="N153" s="21">
        <f>IF($G153="",0,IF(AND(N$6&gt;=$G153,N$6&lt;=EDATE($G153,MAX(1,N($E153))-1)),$F153,0))</f>
        <v/>
      </c>
      <c r="O153" s="21">
        <f>IF($G153="",0,IF(AND(O$6&gt;=$G153,O$6&lt;=EDATE($G153,MAX(1,N($E153))-1)),$F153,0))</f>
        <v/>
      </c>
      <c r="P153" s="21">
        <f>IF($G153="",0,IF(AND(P$6&gt;=$G153,P$6&lt;=EDATE($G153,MAX(1,N($E153))-1)),$F153,0))</f>
        <v/>
      </c>
      <c r="Q153" s="21">
        <f>IF($G153="",0,IF(AND(Q$6&gt;=$G153,Q$6&lt;=EDATE($G153,MAX(1,N($E153))-1)),$F153,0))</f>
        <v/>
      </c>
      <c r="R153" s="21">
        <f>IF($G153="",0,IF(AND(R$6&gt;=$G153,R$6&lt;=EDATE($G153,MAX(1,N($E153))-1)),$F153,0))</f>
        <v/>
      </c>
      <c r="S153" s="21">
        <f>IF($G153="",0,IF(AND(S$6&gt;=$G153,S$6&lt;=EDATE($G153,MAX(1,N($E153))-1)),$F153,0))</f>
        <v/>
      </c>
    </row>
    <row r="154">
      <c r="A154" s="14" t="n"/>
      <c r="D154" s="15" t="n"/>
      <c r="F154" s="15">
        <f>IF(D154="","",D154/MAX(1,N(E154)))</f>
        <v/>
      </c>
      <c r="G154" s="20">
        <f>IF(A154="","",EOMONTH(A154,IF(DAY(A154)&gt;=$B$1,1,0)+IF($B$2&lt;=$B$1,1,0)-1)+1)</f>
        <v/>
      </c>
      <c r="H154" s="21">
        <f>IF($G154="",0,IF(AND(H$6&gt;=$G154,H$6&lt;=EDATE($G154,MAX(1,N($E154))-1)),$F154,0))</f>
        <v/>
      </c>
      <c r="I154" s="21">
        <f>IF($G154="",0,IF(AND(I$6&gt;=$G154,I$6&lt;=EDATE($G154,MAX(1,N($E154))-1)),$F154,0))</f>
        <v/>
      </c>
      <c r="J154" s="21">
        <f>IF($G154="",0,IF(AND(J$6&gt;=$G154,J$6&lt;=EDATE($G154,MAX(1,N($E154))-1)),$F154,0))</f>
        <v/>
      </c>
      <c r="K154" s="21">
        <f>IF($G154="",0,IF(AND(K$6&gt;=$G154,K$6&lt;=EDATE($G154,MAX(1,N($E154))-1)),$F154,0))</f>
        <v/>
      </c>
      <c r="L154" s="21">
        <f>IF($G154="",0,IF(AND(L$6&gt;=$G154,L$6&lt;=EDATE($G154,MAX(1,N($E154))-1)),$F154,0))</f>
        <v/>
      </c>
      <c r="M154" s="21">
        <f>IF($G154="",0,IF(AND(M$6&gt;=$G154,M$6&lt;=EDATE($G154,MAX(1,N($E154))-1)),$F154,0))</f>
        <v/>
      </c>
      <c r="N154" s="21">
        <f>IF($G154="",0,IF(AND(N$6&gt;=$G154,N$6&lt;=EDATE($G154,MAX(1,N($E154))-1)),$F154,0))</f>
        <v/>
      </c>
      <c r="O154" s="21">
        <f>IF($G154="",0,IF(AND(O$6&gt;=$G154,O$6&lt;=EDATE($G154,MAX(1,N($E154))-1)),$F154,0))</f>
        <v/>
      </c>
      <c r="P154" s="21">
        <f>IF($G154="",0,IF(AND(P$6&gt;=$G154,P$6&lt;=EDATE($G154,MAX(1,N($E154))-1)),$F154,0))</f>
        <v/>
      </c>
      <c r="Q154" s="21">
        <f>IF($G154="",0,IF(AND(Q$6&gt;=$G154,Q$6&lt;=EDATE($G154,MAX(1,N($E154))-1)),$F154,0))</f>
        <v/>
      </c>
      <c r="R154" s="21">
        <f>IF($G154="",0,IF(AND(R$6&gt;=$G154,R$6&lt;=EDATE($G154,MAX(1,N($E154))-1)),$F154,0))</f>
        <v/>
      </c>
      <c r="S154" s="21">
        <f>IF($G154="",0,IF(AND(S$6&gt;=$G154,S$6&lt;=EDATE($G154,MAX(1,N($E154))-1)),$F154,0))</f>
        <v/>
      </c>
    </row>
    <row r="155">
      <c r="A155" s="14" t="n"/>
      <c r="D155" s="15" t="n"/>
      <c r="F155" s="15">
        <f>IF(D155="","",D155/MAX(1,N(E155)))</f>
        <v/>
      </c>
      <c r="G155" s="20">
        <f>IF(A155="","",EOMONTH(A155,IF(DAY(A155)&gt;=$B$1,1,0)+IF($B$2&lt;=$B$1,1,0)-1)+1)</f>
        <v/>
      </c>
      <c r="H155" s="21">
        <f>IF($G155="",0,IF(AND(H$6&gt;=$G155,H$6&lt;=EDATE($G155,MAX(1,N($E155))-1)),$F155,0))</f>
        <v/>
      </c>
      <c r="I155" s="21">
        <f>IF($G155="",0,IF(AND(I$6&gt;=$G155,I$6&lt;=EDATE($G155,MAX(1,N($E155))-1)),$F155,0))</f>
        <v/>
      </c>
      <c r="J155" s="21">
        <f>IF($G155="",0,IF(AND(J$6&gt;=$G155,J$6&lt;=EDATE($G155,MAX(1,N($E155))-1)),$F155,0))</f>
        <v/>
      </c>
      <c r="K155" s="21">
        <f>IF($G155="",0,IF(AND(K$6&gt;=$G155,K$6&lt;=EDATE($G155,MAX(1,N($E155))-1)),$F155,0))</f>
        <v/>
      </c>
      <c r="L155" s="21">
        <f>IF($G155="",0,IF(AND(L$6&gt;=$G155,L$6&lt;=EDATE($G155,MAX(1,N($E155))-1)),$F155,0))</f>
        <v/>
      </c>
      <c r="M155" s="21">
        <f>IF($G155="",0,IF(AND(M$6&gt;=$G155,M$6&lt;=EDATE($G155,MAX(1,N($E155))-1)),$F155,0))</f>
        <v/>
      </c>
      <c r="N155" s="21">
        <f>IF($G155="",0,IF(AND(N$6&gt;=$G155,N$6&lt;=EDATE($G155,MAX(1,N($E155))-1)),$F155,0))</f>
        <v/>
      </c>
      <c r="O155" s="21">
        <f>IF($G155="",0,IF(AND(O$6&gt;=$G155,O$6&lt;=EDATE($G155,MAX(1,N($E155))-1)),$F155,0))</f>
        <v/>
      </c>
      <c r="P155" s="21">
        <f>IF($G155="",0,IF(AND(P$6&gt;=$G155,P$6&lt;=EDATE($G155,MAX(1,N($E155))-1)),$F155,0))</f>
        <v/>
      </c>
      <c r="Q155" s="21">
        <f>IF($G155="",0,IF(AND(Q$6&gt;=$G155,Q$6&lt;=EDATE($G155,MAX(1,N($E155))-1)),$F155,0))</f>
        <v/>
      </c>
      <c r="R155" s="21">
        <f>IF($G155="",0,IF(AND(R$6&gt;=$G155,R$6&lt;=EDATE($G155,MAX(1,N($E155))-1)),$F155,0))</f>
        <v/>
      </c>
      <c r="S155" s="21">
        <f>IF($G155="",0,IF(AND(S$6&gt;=$G155,S$6&lt;=EDATE($G155,MAX(1,N($E155))-1)),$F155,0))</f>
        <v/>
      </c>
    </row>
    <row r="156">
      <c r="A156" s="14" t="n"/>
      <c r="D156" s="15" t="n"/>
      <c r="F156" s="15">
        <f>IF(D156="","",D156/MAX(1,N(E156)))</f>
        <v/>
      </c>
      <c r="G156" s="20">
        <f>IF(A156="","",EOMONTH(A156,IF(DAY(A156)&gt;=$B$1,1,0)+IF($B$2&lt;=$B$1,1,0)-1)+1)</f>
        <v/>
      </c>
      <c r="H156" s="21">
        <f>IF($G156="",0,IF(AND(H$6&gt;=$G156,H$6&lt;=EDATE($G156,MAX(1,N($E156))-1)),$F156,0))</f>
        <v/>
      </c>
      <c r="I156" s="21">
        <f>IF($G156="",0,IF(AND(I$6&gt;=$G156,I$6&lt;=EDATE($G156,MAX(1,N($E156))-1)),$F156,0))</f>
        <v/>
      </c>
      <c r="J156" s="21">
        <f>IF($G156="",0,IF(AND(J$6&gt;=$G156,J$6&lt;=EDATE($G156,MAX(1,N($E156))-1)),$F156,0))</f>
        <v/>
      </c>
      <c r="K156" s="21">
        <f>IF($G156="",0,IF(AND(K$6&gt;=$G156,K$6&lt;=EDATE($G156,MAX(1,N($E156))-1)),$F156,0))</f>
        <v/>
      </c>
      <c r="L156" s="21">
        <f>IF($G156="",0,IF(AND(L$6&gt;=$G156,L$6&lt;=EDATE($G156,MAX(1,N($E156))-1)),$F156,0))</f>
        <v/>
      </c>
      <c r="M156" s="21">
        <f>IF($G156="",0,IF(AND(M$6&gt;=$G156,M$6&lt;=EDATE($G156,MAX(1,N($E156))-1)),$F156,0))</f>
        <v/>
      </c>
      <c r="N156" s="21">
        <f>IF($G156="",0,IF(AND(N$6&gt;=$G156,N$6&lt;=EDATE($G156,MAX(1,N($E156))-1)),$F156,0))</f>
        <v/>
      </c>
      <c r="O156" s="21">
        <f>IF($G156="",0,IF(AND(O$6&gt;=$G156,O$6&lt;=EDATE($G156,MAX(1,N($E156))-1)),$F156,0))</f>
        <v/>
      </c>
      <c r="P156" s="21">
        <f>IF($G156="",0,IF(AND(P$6&gt;=$G156,P$6&lt;=EDATE($G156,MAX(1,N($E156))-1)),$F156,0))</f>
        <v/>
      </c>
      <c r="Q156" s="21">
        <f>IF($G156="",0,IF(AND(Q$6&gt;=$G156,Q$6&lt;=EDATE($G156,MAX(1,N($E156))-1)),$F156,0))</f>
        <v/>
      </c>
      <c r="R156" s="21">
        <f>IF($G156="",0,IF(AND(R$6&gt;=$G156,R$6&lt;=EDATE($G156,MAX(1,N($E156))-1)),$F156,0))</f>
        <v/>
      </c>
      <c r="S156" s="21">
        <f>IF($G156="",0,IF(AND(S$6&gt;=$G156,S$6&lt;=EDATE($G156,MAX(1,N($E156))-1)),$F156,0))</f>
        <v/>
      </c>
    </row>
    <row r="157">
      <c r="A157" s="14" t="n"/>
      <c r="D157" s="15" t="n"/>
      <c r="F157" s="15">
        <f>IF(D157="","",D157/MAX(1,N(E157)))</f>
        <v/>
      </c>
      <c r="G157" s="20">
        <f>IF(A157="","",EOMONTH(A157,IF(DAY(A157)&gt;=$B$1,1,0)+IF($B$2&lt;=$B$1,1,0)-1)+1)</f>
        <v/>
      </c>
      <c r="H157" s="21">
        <f>IF($G157="",0,IF(AND(H$6&gt;=$G157,H$6&lt;=EDATE($G157,MAX(1,N($E157))-1)),$F157,0))</f>
        <v/>
      </c>
      <c r="I157" s="21">
        <f>IF($G157="",0,IF(AND(I$6&gt;=$G157,I$6&lt;=EDATE($G157,MAX(1,N($E157))-1)),$F157,0))</f>
        <v/>
      </c>
      <c r="J157" s="21">
        <f>IF($G157="",0,IF(AND(J$6&gt;=$G157,J$6&lt;=EDATE($G157,MAX(1,N($E157))-1)),$F157,0))</f>
        <v/>
      </c>
      <c r="K157" s="21">
        <f>IF($G157="",0,IF(AND(K$6&gt;=$G157,K$6&lt;=EDATE($G157,MAX(1,N($E157))-1)),$F157,0))</f>
        <v/>
      </c>
      <c r="L157" s="21">
        <f>IF($G157="",0,IF(AND(L$6&gt;=$G157,L$6&lt;=EDATE($G157,MAX(1,N($E157))-1)),$F157,0))</f>
        <v/>
      </c>
      <c r="M157" s="21">
        <f>IF($G157="",0,IF(AND(M$6&gt;=$G157,M$6&lt;=EDATE($G157,MAX(1,N($E157))-1)),$F157,0))</f>
        <v/>
      </c>
      <c r="N157" s="21">
        <f>IF($G157="",0,IF(AND(N$6&gt;=$G157,N$6&lt;=EDATE($G157,MAX(1,N($E157))-1)),$F157,0))</f>
        <v/>
      </c>
      <c r="O157" s="21">
        <f>IF($G157="",0,IF(AND(O$6&gt;=$G157,O$6&lt;=EDATE($G157,MAX(1,N($E157))-1)),$F157,0))</f>
        <v/>
      </c>
      <c r="P157" s="21">
        <f>IF($G157="",0,IF(AND(P$6&gt;=$G157,P$6&lt;=EDATE($G157,MAX(1,N($E157))-1)),$F157,0))</f>
        <v/>
      </c>
      <c r="Q157" s="21">
        <f>IF($G157="",0,IF(AND(Q$6&gt;=$G157,Q$6&lt;=EDATE($G157,MAX(1,N($E157))-1)),$F157,0))</f>
        <v/>
      </c>
      <c r="R157" s="21">
        <f>IF($G157="",0,IF(AND(R$6&gt;=$G157,R$6&lt;=EDATE($G157,MAX(1,N($E157))-1)),$F157,0))</f>
        <v/>
      </c>
      <c r="S157" s="21">
        <f>IF($G157="",0,IF(AND(S$6&gt;=$G157,S$6&lt;=EDATE($G157,MAX(1,N($E157))-1)),$F157,0))</f>
        <v/>
      </c>
    </row>
    <row r="158">
      <c r="A158" s="14" t="n"/>
      <c r="D158" s="15" t="n"/>
      <c r="F158" s="15">
        <f>IF(D158="","",D158/MAX(1,N(E158)))</f>
        <v/>
      </c>
      <c r="G158" s="20">
        <f>IF(A158="","",EOMONTH(A158,IF(DAY(A158)&gt;=$B$1,1,0)+IF($B$2&lt;=$B$1,1,0)-1)+1)</f>
        <v/>
      </c>
      <c r="H158" s="21">
        <f>IF($G158="",0,IF(AND(H$6&gt;=$G158,H$6&lt;=EDATE($G158,MAX(1,N($E158))-1)),$F158,0))</f>
        <v/>
      </c>
      <c r="I158" s="21">
        <f>IF($G158="",0,IF(AND(I$6&gt;=$G158,I$6&lt;=EDATE($G158,MAX(1,N($E158))-1)),$F158,0))</f>
        <v/>
      </c>
      <c r="J158" s="21">
        <f>IF($G158="",0,IF(AND(J$6&gt;=$G158,J$6&lt;=EDATE($G158,MAX(1,N($E158))-1)),$F158,0))</f>
        <v/>
      </c>
      <c r="K158" s="21">
        <f>IF($G158="",0,IF(AND(K$6&gt;=$G158,K$6&lt;=EDATE($G158,MAX(1,N($E158))-1)),$F158,0))</f>
        <v/>
      </c>
      <c r="L158" s="21">
        <f>IF($G158="",0,IF(AND(L$6&gt;=$G158,L$6&lt;=EDATE($G158,MAX(1,N($E158))-1)),$F158,0))</f>
        <v/>
      </c>
      <c r="M158" s="21">
        <f>IF($G158="",0,IF(AND(M$6&gt;=$G158,M$6&lt;=EDATE($G158,MAX(1,N($E158))-1)),$F158,0))</f>
        <v/>
      </c>
      <c r="N158" s="21">
        <f>IF($G158="",0,IF(AND(N$6&gt;=$G158,N$6&lt;=EDATE($G158,MAX(1,N($E158))-1)),$F158,0))</f>
        <v/>
      </c>
      <c r="O158" s="21">
        <f>IF($G158="",0,IF(AND(O$6&gt;=$G158,O$6&lt;=EDATE($G158,MAX(1,N($E158))-1)),$F158,0))</f>
        <v/>
      </c>
      <c r="P158" s="21">
        <f>IF($G158="",0,IF(AND(P$6&gt;=$G158,P$6&lt;=EDATE($G158,MAX(1,N($E158))-1)),$F158,0))</f>
        <v/>
      </c>
      <c r="Q158" s="21">
        <f>IF($G158="",0,IF(AND(Q$6&gt;=$G158,Q$6&lt;=EDATE($G158,MAX(1,N($E158))-1)),$F158,0))</f>
        <v/>
      </c>
      <c r="R158" s="21">
        <f>IF($G158="",0,IF(AND(R$6&gt;=$G158,R$6&lt;=EDATE($G158,MAX(1,N($E158))-1)),$F158,0))</f>
        <v/>
      </c>
      <c r="S158" s="21">
        <f>IF($G158="",0,IF(AND(S$6&gt;=$G158,S$6&lt;=EDATE($G158,MAX(1,N($E158))-1)),$F158,0))</f>
        <v/>
      </c>
    </row>
    <row r="159">
      <c r="A159" s="14" t="n"/>
      <c r="D159" s="15" t="n"/>
      <c r="F159" s="15">
        <f>IF(D159="","",D159/MAX(1,N(E159)))</f>
        <v/>
      </c>
      <c r="G159" s="20">
        <f>IF(A159="","",EOMONTH(A159,IF(DAY(A159)&gt;=$B$1,1,0)+IF($B$2&lt;=$B$1,1,0)-1)+1)</f>
        <v/>
      </c>
      <c r="H159" s="21">
        <f>IF($G159="",0,IF(AND(H$6&gt;=$G159,H$6&lt;=EDATE($G159,MAX(1,N($E159))-1)),$F159,0))</f>
        <v/>
      </c>
      <c r="I159" s="21">
        <f>IF($G159="",0,IF(AND(I$6&gt;=$G159,I$6&lt;=EDATE($G159,MAX(1,N($E159))-1)),$F159,0))</f>
        <v/>
      </c>
      <c r="J159" s="21">
        <f>IF($G159="",0,IF(AND(J$6&gt;=$G159,J$6&lt;=EDATE($G159,MAX(1,N($E159))-1)),$F159,0))</f>
        <v/>
      </c>
      <c r="K159" s="21">
        <f>IF($G159="",0,IF(AND(K$6&gt;=$G159,K$6&lt;=EDATE($G159,MAX(1,N($E159))-1)),$F159,0))</f>
        <v/>
      </c>
      <c r="L159" s="21">
        <f>IF($G159="",0,IF(AND(L$6&gt;=$G159,L$6&lt;=EDATE($G159,MAX(1,N($E159))-1)),$F159,0))</f>
        <v/>
      </c>
      <c r="M159" s="21">
        <f>IF($G159="",0,IF(AND(M$6&gt;=$G159,M$6&lt;=EDATE($G159,MAX(1,N($E159))-1)),$F159,0))</f>
        <v/>
      </c>
      <c r="N159" s="21">
        <f>IF($G159="",0,IF(AND(N$6&gt;=$G159,N$6&lt;=EDATE($G159,MAX(1,N($E159))-1)),$F159,0))</f>
        <v/>
      </c>
      <c r="O159" s="21">
        <f>IF($G159="",0,IF(AND(O$6&gt;=$G159,O$6&lt;=EDATE($G159,MAX(1,N($E159))-1)),$F159,0))</f>
        <v/>
      </c>
      <c r="P159" s="21">
        <f>IF($G159="",0,IF(AND(P$6&gt;=$G159,P$6&lt;=EDATE($G159,MAX(1,N($E159))-1)),$F159,0))</f>
        <v/>
      </c>
      <c r="Q159" s="21">
        <f>IF($G159="",0,IF(AND(Q$6&gt;=$G159,Q$6&lt;=EDATE($G159,MAX(1,N($E159))-1)),$F159,0))</f>
        <v/>
      </c>
      <c r="R159" s="21">
        <f>IF($G159="",0,IF(AND(R$6&gt;=$G159,R$6&lt;=EDATE($G159,MAX(1,N($E159))-1)),$F159,0))</f>
        <v/>
      </c>
      <c r="S159" s="21">
        <f>IF($G159="",0,IF(AND(S$6&gt;=$G159,S$6&lt;=EDATE($G159,MAX(1,N($E159))-1)),$F159,0))</f>
        <v/>
      </c>
    </row>
    <row r="160">
      <c r="A160" s="14" t="n"/>
      <c r="D160" s="15" t="n"/>
      <c r="F160" s="15">
        <f>IF(D160="","",D160/MAX(1,N(E160)))</f>
        <v/>
      </c>
      <c r="G160" s="20">
        <f>IF(A160="","",EOMONTH(A160,IF(DAY(A160)&gt;=$B$1,1,0)+IF($B$2&lt;=$B$1,1,0)-1)+1)</f>
        <v/>
      </c>
      <c r="H160" s="21">
        <f>IF($G160="",0,IF(AND(H$6&gt;=$G160,H$6&lt;=EDATE($G160,MAX(1,N($E160))-1)),$F160,0))</f>
        <v/>
      </c>
      <c r="I160" s="21">
        <f>IF($G160="",0,IF(AND(I$6&gt;=$G160,I$6&lt;=EDATE($G160,MAX(1,N($E160))-1)),$F160,0))</f>
        <v/>
      </c>
      <c r="J160" s="21">
        <f>IF($G160="",0,IF(AND(J$6&gt;=$G160,J$6&lt;=EDATE($G160,MAX(1,N($E160))-1)),$F160,0))</f>
        <v/>
      </c>
      <c r="K160" s="21">
        <f>IF($G160="",0,IF(AND(K$6&gt;=$G160,K$6&lt;=EDATE($G160,MAX(1,N($E160))-1)),$F160,0))</f>
        <v/>
      </c>
      <c r="L160" s="21">
        <f>IF($G160="",0,IF(AND(L$6&gt;=$G160,L$6&lt;=EDATE($G160,MAX(1,N($E160))-1)),$F160,0))</f>
        <v/>
      </c>
      <c r="M160" s="21">
        <f>IF($G160="",0,IF(AND(M$6&gt;=$G160,M$6&lt;=EDATE($G160,MAX(1,N($E160))-1)),$F160,0))</f>
        <v/>
      </c>
      <c r="N160" s="21">
        <f>IF($G160="",0,IF(AND(N$6&gt;=$G160,N$6&lt;=EDATE($G160,MAX(1,N($E160))-1)),$F160,0))</f>
        <v/>
      </c>
      <c r="O160" s="21">
        <f>IF($G160="",0,IF(AND(O$6&gt;=$G160,O$6&lt;=EDATE($G160,MAX(1,N($E160))-1)),$F160,0))</f>
        <v/>
      </c>
      <c r="P160" s="21">
        <f>IF($G160="",0,IF(AND(P$6&gt;=$G160,P$6&lt;=EDATE($G160,MAX(1,N($E160))-1)),$F160,0))</f>
        <v/>
      </c>
      <c r="Q160" s="21">
        <f>IF($G160="",0,IF(AND(Q$6&gt;=$G160,Q$6&lt;=EDATE($G160,MAX(1,N($E160))-1)),$F160,0))</f>
        <v/>
      </c>
      <c r="R160" s="21">
        <f>IF($G160="",0,IF(AND(R$6&gt;=$G160,R$6&lt;=EDATE($G160,MAX(1,N($E160))-1)),$F160,0))</f>
        <v/>
      </c>
      <c r="S160" s="21">
        <f>IF($G160="",0,IF(AND(S$6&gt;=$G160,S$6&lt;=EDATE($G160,MAX(1,N($E160))-1)),$F160,0))</f>
        <v/>
      </c>
    </row>
    <row r="161">
      <c r="A161" s="14" t="n"/>
      <c r="D161" s="15" t="n"/>
      <c r="F161" s="15">
        <f>IF(D161="","",D161/MAX(1,N(E161)))</f>
        <v/>
      </c>
      <c r="G161" s="20">
        <f>IF(A161="","",EOMONTH(A161,IF(DAY(A161)&gt;=$B$1,1,0)+IF($B$2&lt;=$B$1,1,0)-1)+1)</f>
        <v/>
      </c>
      <c r="H161" s="21">
        <f>IF($G161="",0,IF(AND(H$6&gt;=$G161,H$6&lt;=EDATE($G161,MAX(1,N($E161))-1)),$F161,0))</f>
        <v/>
      </c>
      <c r="I161" s="21">
        <f>IF($G161="",0,IF(AND(I$6&gt;=$G161,I$6&lt;=EDATE($G161,MAX(1,N($E161))-1)),$F161,0))</f>
        <v/>
      </c>
      <c r="J161" s="21">
        <f>IF($G161="",0,IF(AND(J$6&gt;=$G161,J$6&lt;=EDATE($G161,MAX(1,N($E161))-1)),$F161,0))</f>
        <v/>
      </c>
      <c r="K161" s="21">
        <f>IF($G161="",0,IF(AND(K$6&gt;=$G161,K$6&lt;=EDATE($G161,MAX(1,N($E161))-1)),$F161,0))</f>
        <v/>
      </c>
      <c r="L161" s="21">
        <f>IF($G161="",0,IF(AND(L$6&gt;=$G161,L$6&lt;=EDATE($G161,MAX(1,N($E161))-1)),$F161,0))</f>
        <v/>
      </c>
      <c r="M161" s="21">
        <f>IF($G161="",0,IF(AND(M$6&gt;=$G161,M$6&lt;=EDATE($G161,MAX(1,N($E161))-1)),$F161,0))</f>
        <v/>
      </c>
      <c r="N161" s="21">
        <f>IF($G161="",0,IF(AND(N$6&gt;=$G161,N$6&lt;=EDATE($G161,MAX(1,N($E161))-1)),$F161,0))</f>
        <v/>
      </c>
      <c r="O161" s="21">
        <f>IF($G161="",0,IF(AND(O$6&gt;=$G161,O$6&lt;=EDATE($G161,MAX(1,N($E161))-1)),$F161,0))</f>
        <v/>
      </c>
      <c r="P161" s="21">
        <f>IF($G161="",0,IF(AND(P$6&gt;=$G161,P$6&lt;=EDATE($G161,MAX(1,N($E161))-1)),$F161,0))</f>
        <v/>
      </c>
      <c r="Q161" s="21">
        <f>IF($G161="",0,IF(AND(Q$6&gt;=$G161,Q$6&lt;=EDATE($G161,MAX(1,N($E161))-1)),$F161,0))</f>
        <v/>
      </c>
      <c r="R161" s="21">
        <f>IF($G161="",0,IF(AND(R$6&gt;=$G161,R$6&lt;=EDATE($G161,MAX(1,N($E161))-1)),$F161,0))</f>
        <v/>
      </c>
      <c r="S161" s="21">
        <f>IF($G161="",0,IF(AND(S$6&gt;=$G161,S$6&lt;=EDATE($G161,MAX(1,N($E161))-1)),$F161,0))</f>
        <v/>
      </c>
    </row>
    <row r="162">
      <c r="A162" s="14" t="n"/>
      <c r="D162" s="15" t="n"/>
      <c r="F162" s="15">
        <f>IF(D162="","",D162/MAX(1,N(E162)))</f>
        <v/>
      </c>
      <c r="G162" s="20">
        <f>IF(A162="","",EOMONTH(A162,IF(DAY(A162)&gt;=$B$1,1,0)+IF($B$2&lt;=$B$1,1,0)-1)+1)</f>
        <v/>
      </c>
      <c r="H162" s="21">
        <f>IF($G162="",0,IF(AND(H$6&gt;=$G162,H$6&lt;=EDATE($G162,MAX(1,N($E162))-1)),$F162,0))</f>
        <v/>
      </c>
      <c r="I162" s="21">
        <f>IF($G162="",0,IF(AND(I$6&gt;=$G162,I$6&lt;=EDATE($G162,MAX(1,N($E162))-1)),$F162,0))</f>
        <v/>
      </c>
      <c r="J162" s="21">
        <f>IF($G162="",0,IF(AND(J$6&gt;=$G162,J$6&lt;=EDATE($G162,MAX(1,N($E162))-1)),$F162,0))</f>
        <v/>
      </c>
      <c r="K162" s="21">
        <f>IF($G162="",0,IF(AND(K$6&gt;=$G162,K$6&lt;=EDATE($G162,MAX(1,N($E162))-1)),$F162,0))</f>
        <v/>
      </c>
      <c r="L162" s="21">
        <f>IF($G162="",0,IF(AND(L$6&gt;=$G162,L$6&lt;=EDATE($G162,MAX(1,N($E162))-1)),$F162,0))</f>
        <v/>
      </c>
      <c r="M162" s="21">
        <f>IF($G162="",0,IF(AND(M$6&gt;=$G162,M$6&lt;=EDATE($G162,MAX(1,N($E162))-1)),$F162,0))</f>
        <v/>
      </c>
      <c r="N162" s="21">
        <f>IF($G162="",0,IF(AND(N$6&gt;=$G162,N$6&lt;=EDATE($G162,MAX(1,N($E162))-1)),$F162,0))</f>
        <v/>
      </c>
      <c r="O162" s="21">
        <f>IF($G162="",0,IF(AND(O$6&gt;=$G162,O$6&lt;=EDATE($G162,MAX(1,N($E162))-1)),$F162,0))</f>
        <v/>
      </c>
      <c r="P162" s="21">
        <f>IF($G162="",0,IF(AND(P$6&gt;=$G162,P$6&lt;=EDATE($G162,MAX(1,N($E162))-1)),$F162,0))</f>
        <v/>
      </c>
      <c r="Q162" s="21">
        <f>IF($G162="",0,IF(AND(Q$6&gt;=$G162,Q$6&lt;=EDATE($G162,MAX(1,N($E162))-1)),$F162,0))</f>
        <v/>
      </c>
      <c r="R162" s="21">
        <f>IF($G162="",0,IF(AND(R$6&gt;=$G162,R$6&lt;=EDATE($G162,MAX(1,N($E162))-1)),$F162,0))</f>
        <v/>
      </c>
      <c r="S162" s="21">
        <f>IF($G162="",0,IF(AND(S$6&gt;=$G162,S$6&lt;=EDATE($G162,MAX(1,N($E162))-1)),$F162,0))</f>
        <v/>
      </c>
    </row>
    <row r="163">
      <c r="A163" s="14" t="n"/>
      <c r="D163" s="15" t="n"/>
      <c r="F163" s="15">
        <f>IF(D163="","",D163/MAX(1,N(E163)))</f>
        <v/>
      </c>
      <c r="G163" s="20">
        <f>IF(A163="","",EOMONTH(A163,IF(DAY(A163)&gt;=$B$1,1,0)+IF($B$2&lt;=$B$1,1,0)-1)+1)</f>
        <v/>
      </c>
      <c r="H163" s="21">
        <f>IF($G163="",0,IF(AND(H$6&gt;=$G163,H$6&lt;=EDATE($G163,MAX(1,N($E163))-1)),$F163,0))</f>
        <v/>
      </c>
      <c r="I163" s="21">
        <f>IF($G163="",0,IF(AND(I$6&gt;=$G163,I$6&lt;=EDATE($G163,MAX(1,N($E163))-1)),$F163,0))</f>
        <v/>
      </c>
      <c r="J163" s="21">
        <f>IF($G163="",0,IF(AND(J$6&gt;=$G163,J$6&lt;=EDATE($G163,MAX(1,N($E163))-1)),$F163,0))</f>
        <v/>
      </c>
      <c r="K163" s="21">
        <f>IF($G163="",0,IF(AND(K$6&gt;=$G163,K$6&lt;=EDATE($G163,MAX(1,N($E163))-1)),$F163,0))</f>
        <v/>
      </c>
      <c r="L163" s="21">
        <f>IF($G163="",0,IF(AND(L$6&gt;=$G163,L$6&lt;=EDATE($G163,MAX(1,N($E163))-1)),$F163,0))</f>
        <v/>
      </c>
      <c r="M163" s="21">
        <f>IF($G163="",0,IF(AND(M$6&gt;=$G163,M$6&lt;=EDATE($G163,MAX(1,N($E163))-1)),$F163,0))</f>
        <v/>
      </c>
      <c r="N163" s="21">
        <f>IF($G163="",0,IF(AND(N$6&gt;=$G163,N$6&lt;=EDATE($G163,MAX(1,N($E163))-1)),$F163,0))</f>
        <v/>
      </c>
      <c r="O163" s="21">
        <f>IF($G163="",0,IF(AND(O$6&gt;=$G163,O$6&lt;=EDATE($G163,MAX(1,N($E163))-1)),$F163,0))</f>
        <v/>
      </c>
      <c r="P163" s="21">
        <f>IF($G163="",0,IF(AND(P$6&gt;=$G163,P$6&lt;=EDATE($G163,MAX(1,N($E163))-1)),$F163,0))</f>
        <v/>
      </c>
      <c r="Q163" s="21">
        <f>IF($G163="",0,IF(AND(Q$6&gt;=$G163,Q$6&lt;=EDATE($G163,MAX(1,N($E163))-1)),$F163,0))</f>
        <v/>
      </c>
      <c r="R163" s="21">
        <f>IF($G163="",0,IF(AND(R$6&gt;=$G163,R$6&lt;=EDATE($G163,MAX(1,N($E163))-1)),$F163,0))</f>
        <v/>
      </c>
      <c r="S163" s="21">
        <f>IF($G163="",0,IF(AND(S$6&gt;=$G163,S$6&lt;=EDATE($G163,MAX(1,N($E163))-1)),$F163,0))</f>
        <v/>
      </c>
    </row>
    <row r="164">
      <c r="A164" s="14" t="n"/>
      <c r="D164" s="15" t="n"/>
      <c r="F164" s="15">
        <f>IF(D164="","",D164/MAX(1,N(E164)))</f>
        <v/>
      </c>
      <c r="G164" s="20">
        <f>IF(A164="","",EOMONTH(A164,IF(DAY(A164)&gt;=$B$1,1,0)+IF($B$2&lt;=$B$1,1,0)-1)+1)</f>
        <v/>
      </c>
      <c r="H164" s="21">
        <f>IF($G164="",0,IF(AND(H$6&gt;=$G164,H$6&lt;=EDATE($G164,MAX(1,N($E164))-1)),$F164,0))</f>
        <v/>
      </c>
      <c r="I164" s="21">
        <f>IF($G164="",0,IF(AND(I$6&gt;=$G164,I$6&lt;=EDATE($G164,MAX(1,N($E164))-1)),$F164,0))</f>
        <v/>
      </c>
      <c r="J164" s="21">
        <f>IF($G164="",0,IF(AND(J$6&gt;=$G164,J$6&lt;=EDATE($G164,MAX(1,N($E164))-1)),$F164,0))</f>
        <v/>
      </c>
      <c r="K164" s="21">
        <f>IF($G164="",0,IF(AND(K$6&gt;=$G164,K$6&lt;=EDATE($G164,MAX(1,N($E164))-1)),$F164,0))</f>
        <v/>
      </c>
      <c r="L164" s="21">
        <f>IF($G164="",0,IF(AND(L$6&gt;=$G164,L$6&lt;=EDATE($G164,MAX(1,N($E164))-1)),$F164,0))</f>
        <v/>
      </c>
      <c r="M164" s="21">
        <f>IF($G164="",0,IF(AND(M$6&gt;=$G164,M$6&lt;=EDATE($G164,MAX(1,N($E164))-1)),$F164,0))</f>
        <v/>
      </c>
      <c r="N164" s="21">
        <f>IF($G164="",0,IF(AND(N$6&gt;=$G164,N$6&lt;=EDATE($G164,MAX(1,N($E164))-1)),$F164,0))</f>
        <v/>
      </c>
      <c r="O164" s="21">
        <f>IF($G164="",0,IF(AND(O$6&gt;=$G164,O$6&lt;=EDATE($G164,MAX(1,N($E164))-1)),$F164,0))</f>
        <v/>
      </c>
      <c r="P164" s="21">
        <f>IF($G164="",0,IF(AND(P$6&gt;=$G164,P$6&lt;=EDATE($G164,MAX(1,N($E164))-1)),$F164,0))</f>
        <v/>
      </c>
      <c r="Q164" s="21">
        <f>IF($G164="",0,IF(AND(Q$6&gt;=$G164,Q$6&lt;=EDATE($G164,MAX(1,N($E164))-1)),$F164,0))</f>
        <v/>
      </c>
      <c r="R164" s="21">
        <f>IF($G164="",0,IF(AND(R$6&gt;=$G164,R$6&lt;=EDATE($G164,MAX(1,N($E164))-1)),$F164,0))</f>
        <v/>
      </c>
      <c r="S164" s="21">
        <f>IF($G164="",0,IF(AND(S$6&gt;=$G164,S$6&lt;=EDATE($G164,MAX(1,N($E164))-1)),$F164,0))</f>
        <v/>
      </c>
    </row>
    <row r="165">
      <c r="A165" s="14" t="n"/>
      <c r="D165" s="15" t="n"/>
      <c r="F165" s="15">
        <f>IF(D165="","",D165/MAX(1,N(E165)))</f>
        <v/>
      </c>
      <c r="G165" s="20">
        <f>IF(A165="","",EOMONTH(A165,IF(DAY(A165)&gt;=$B$1,1,0)+IF($B$2&lt;=$B$1,1,0)-1)+1)</f>
        <v/>
      </c>
      <c r="H165" s="21">
        <f>IF($G165="",0,IF(AND(H$6&gt;=$G165,H$6&lt;=EDATE($G165,MAX(1,N($E165))-1)),$F165,0))</f>
        <v/>
      </c>
      <c r="I165" s="21">
        <f>IF($G165="",0,IF(AND(I$6&gt;=$G165,I$6&lt;=EDATE($G165,MAX(1,N($E165))-1)),$F165,0))</f>
        <v/>
      </c>
      <c r="J165" s="21">
        <f>IF($G165="",0,IF(AND(J$6&gt;=$G165,J$6&lt;=EDATE($G165,MAX(1,N($E165))-1)),$F165,0))</f>
        <v/>
      </c>
      <c r="K165" s="21">
        <f>IF($G165="",0,IF(AND(K$6&gt;=$G165,K$6&lt;=EDATE($G165,MAX(1,N($E165))-1)),$F165,0))</f>
        <v/>
      </c>
      <c r="L165" s="21">
        <f>IF($G165="",0,IF(AND(L$6&gt;=$G165,L$6&lt;=EDATE($G165,MAX(1,N($E165))-1)),$F165,0))</f>
        <v/>
      </c>
      <c r="M165" s="21">
        <f>IF($G165="",0,IF(AND(M$6&gt;=$G165,M$6&lt;=EDATE($G165,MAX(1,N($E165))-1)),$F165,0))</f>
        <v/>
      </c>
      <c r="N165" s="21">
        <f>IF($G165="",0,IF(AND(N$6&gt;=$G165,N$6&lt;=EDATE($G165,MAX(1,N($E165))-1)),$F165,0))</f>
        <v/>
      </c>
      <c r="O165" s="21">
        <f>IF($G165="",0,IF(AND(O$6&gt;=$G165,O$6&lt;=EDATE($G165,MAX(1,N($E165))-1)),$F165,0))</f>
        <v/>
      </c>
      <c r="P165" s="21">
        <f>IF($G165="",0,IF(AND(P$6&gt;=$G165,P$6&lt;=EDATE($G165,MAX(1,N($E165))-1)),$F165,0))</f>
        <v/>
      </c>
      <c r="Q165" s="21">
        <f>IF($G165="",0,IF(AND(Q$6&gt;=$G165,Q$6&lt;=EDATE($G165,MAX(1,N($E165))-1)),$F165,0))</f>
        <v/>
      </c>
      <c r="R165" s="21">
        <f>IF($G165="",0,IF(AND(R$6&gt;=$G165,R$6&lt;=EDATE($G165,MAX(1,N($E165))-1)),$F165,0))</f>
        <v/>
      </c>
      <c r="S165" s="21">
        <f>IF($G165="",0,IF(AND(S$6&gt;=$G165,S$6&lt;=EDATE($G165,MAX(1,N($E165))-1)),$F165,0))</f>
        <v/>
      </c>
    </row>
    <row r="166">
      <c r="A166" s="14" t="n"/>
      <c r="D166" s="15" t="n"/>
      <c r="F166" s="15">
        <f>IF(D166="","",D166/MAX(1,N(E166)))</f>
        <v/>
      </c>
      <c r="G166" s="20">
        <f>IF(A166="","",EOMONTH(A166,IF(DAY(A166)&gt;=$B$1,1,0)+IF($B$2&lt;=$B$1,1,0)-1)+1)</f>
        <v/>
      </c>
      <c r="H166" s="21">
        <f>IF($G166="",0,IF(AND(H$6&gt;=$G166,H$6&lt;=EDATE($G166,MAX(1,N($E166))-1)),$F166,0))</f>
        <v/>
      </c>
      <c r="I166" s="21">
        <f>IF($G166="",0,IF(AND(I$6&gt;=$G166,I$6&lt;=EDATE($G166,MAX(1,N($E166))-1)),$F166,0))</f>
        <v/>
      </c>
      <c r="J166" s="21">
        <f>IF($G166="",0,IF(AND(J$6&gt;=$G166,J$6&lt;=EDATE($G166,MAX(1,N($E166))-1)),$F166,0))</f>
        <v/>
      </c>
      <c r="K166" s="21">
        <f>IF($G166="",0,IF(AND(K$6&gt;=$G166,K$6&lt;=EDATE($G166,MAX(1,N($E166))-1)),$F166,0))</f>
        <v/>
      </c>
      <c r="L166" s="21">
        <f>IF($G166="",0,IF(AND(L$6&gt;=$G166,L$6&lt;=EDATE($G166,MAX(1,N($E166))-1)),$F166,0))</f>
        <v/>
      </c>
      <c r="M166" s="21">
        <f>IF($G166="",0,IF(AND(M$6&gt;=$G166,M$6&lt;=EDATE($G166,MAX(1,N($E166))-1)),$F166,0))</f>
        <v/>
      </c>
      <c r="N166" s="21">
        <f>IF($G166="",0,IF(AND(N$6&gt;=$G166,N$6&lt;=EDATE($G166,MAX(1,N($E166))-1)),$F166,0))</f>
        <v/>
      </c>
      <c r="O166" s="21">
        <f>IF($G166="",0,IF(AND(O$6&gt;=$G166,O$6&lt;=EDATE($G166,MAX(1,N($E166))-1)),$F166,0))</f>
        <v/>
      </c>
      <c r="P166" s="21">
        <f>IF($G166="",0,IF(AND(P$6&gt;=$G166,P$6&lt;=EDATE($G166,MAX(1,N($E166))-1)),$F166,0))</f>
        <v/>
      </c>
      <c r="Q166" s="21">
        <f>IF($G166="",0,IF(AND(Q$6&gt;=$G166,Q$6&lt;=EDATE($G166,MAX(1,N($E166))-1)),$F166,0))</f>
        <v/>
      </c>
      <c r="R166" s="21">
        <f>IF($G166="",0,IF(AND(R$6&gt;=$G166,R$6&lt;=EDATE($G166,MAX(1,N($E166))-1)),$F166,0))</f>
        <v/>
      </c>
      <c r="S166" s="21">
        <f>IF($G166="",0,IF(AND(S$6&gt;=$G166,S$6&lt;=EDATE($G166,MAX(1,N($E166))-1)),$F166,0))</f>
        <v/>
      </c>
    </row>
    <row r="167">
      <c r="A167" s="14" t="n"/>
      <c r="D167" s="15" t="n"/>
      <c r="F167" s="15">
        <f>IF(D167="","",D167/MAX(1,N(E167)))</f>
        <v/>
      </c>
      <c r="G167" s="20">
        <f>IF(A167="","",EOMONTH(A167,IF(DAY(A167)&gt;=$B$1,1,0)+IF($B$2&lt;=$B$1,1,0)-1)+1)</f>
        <v/>
      </c>
      <c r="H167" s="21">
        <f>IF($G167="",0,IF(AND(H$6&gt;=$G167,H$6&lt;=EDATE($G167,MAX(1,N($E167))-1)),$F167,0))</f>
        <v/>
      </c>
      <c r="I167" s="21">
        <f>IF($G167="",0,IF(AND(I$6&gt;=$G167,I$6&lt;=EDATE($G167,MAX(1,N($E167))-1)),$F167,0))</f>
        <v/>
      </c>
      <c r="J167" s="21">
        <f>IF($G167="",0,IF(AND(J$6&gt;=$G167,J$6&lt;=EDATE($G167,MAX(1,N($E167))-1)),$F167,0))</f>
        <v/>
      </c>
      <c r="K167" s="21">
        <f>IF($G167="",0,IF(AND(K$6&gt;=$G167,K$6&lt;=EDATE($G167,MAX(1,N($E167))-1)),$F167,0))</f>
        <v/>
      </c>
      <c r="L167" s="21">
        <f>IF($G167="",0,IF(AND(L$6&gt;=$G167,L$6&lt;=EDATE($G167,MAX(1,N($E167))-1)),$F167,0))</f>
        <v/>
      </c>
      <c r="M167" s="21">
        <f>IF($G167="",0,IF(AND(M$6&gt;=$G167,M$6&lt;=EDATE($G167,MAX(1,N($E167))-1)),$F167,0))</f>
        <v/>
      </c>
      <c r="N167" s="21">
        <f>IF($G167="",0,IF(AND(N$6&gt;=$G167,N$6&lt;=EDATE($G167,MAX(1,N($E167))-1)),$F167,0))</f>
        <v/>
      </c>
      <c r="O167" s="21">
        <f>IF($G167="",0,IF(AND(O$6&gt;=$G167,O$6&lt;=EDATE($G167,MAX(1,N($E167))-1)),$F167,0))</f>
        <v/>
      </c>
      <c r="P167" s="21">
        <f>IF($G167="",0,IF(AND(P$6&gt;=$G167,P$6&lt;=EDATE($G167,MAX(1,N($E167))-1)),$F167,0))</f>
        <v/>
      </c>
      <c r="Q167" s="21">
        <f>IF($G167="",0,IF(AND(Q$6&gt;=$G167,Q$6&lt;=EDATE($G167,MAX(1,N($E167))-1)),$F167,0))</f>
        <v/>
      </c>
      <c r="R167" s="21">
        <f>IF($G167="",0,IF(AND(R$6&gt;=$G167,R$6&lt;=EDATE($G167,MAX(1,N($E167))-1)),$F167,0))</f>
        <v/>
      </c>
      <c r="S167" s="21">
        <f>IF($G167="",0,IF(AND(S$6&gt;=$G167,S$6&lt;=EDATE($G167,MAX(1,N($E167))-1)),$F167,0))</f>
        <v/>
      </c>
    </row>
    <row r="168">
      <c r="A168" s="14" t="n"/>
      <c r="D168" s="15" t="n"/>
      <c r="F168" s="15">
        <f>IF(D168="","",D168/MAX(1,N(E168)))</f>
        <v/>
      </c>
      <c r="G168" s="20">
        <f>IF(A168="","",EOMONTH(A168,IF(DAY(A168)&gt;=$B$1,1,0)+IF($B$2&lt;=$B$1,1,0)-1)+1)</f>
        <v/>
      </c>
      <c r="H168" s="21">
        <f>IF($G168="",0,IF(AND(H$6&gt;=$G168,H$6&lt;=EDATE($G168,MAX(1,N($E168))-1)),$F168,0))</f>
        <v/>
      </c>
      <c r="I168" s="21">
        <f>IF($G168="",0,IF(AND(I$6&gt;=$G168,I$6&lt;=EDATE($G168,MAX(1,N($E168))-1)),$F168,0))</f>
        <v/>
      </c>
      <c r="J168" s="21">
        <f>IF($G168="",0,IF(AND(J$6&gt;=$G168,J$6&lt;=EDATE($G168,MAX(1,N($E168))-1)),$F168,0))</f>
        <v/>
      </c>
      <c r="K168" s="21">
        <f>IF($G168="",0,IF(AND(K$6&gt;=$G168,K$6&lt;=EDATE($G168,MAX(1,N($E168))-1)),$F168,0))</f>
        <v/>
      </c>
      <c r="L168" s="21">
        <f>IF($G168="",0,IF(AND(L$6&gt;=$G168,L$6&lt;=EDATE($G168,MAX(1,N($E168))-1)),$F168,0))</f>
        <v/>
      </c>
      <c r="M168" s="21">
        <f>IF($G168="",0,IF(AND(M$6&gt;=$G168,M$6&lt;=EDATE($G168,MAX(1,N($E168))-1)),$F168,0))</f>
        <v/>
      </c>
      <c r="N168" s="21">
        <f>IF($G168="",0,IF(AND(N$6&gt;=$G168,N$6&lt;=EDATE($G168,MAX(1,N($E168))-1)),$F168,0))</f>
        <v/>
      </c>
      <c r="O168" s="21">
        <f>IF($G168="",0,IF(AND(O$6&gt;=$G168,O$6&lt;=EDATE($G168,MAX(1,N($E168))-1)),$F168,0))</f>
        <v/>
      </c>
      <c r="P168" s="21">
        <f>IF($G168="",0,IF(AND(P$6&gt;=$G168,P$6&lt;=EDATE($G168,MAX(1,N($E168))-1)),$F168,0))</f>
        <v/>
      </c>
      <c r="Q168" s="21">
        <f>IF($G168="",0,IF(AND(Q$6&gt;=$G168,Q$6&lt;=EDATE($G168,MAX(1,N($E168))-1)),$F168,0))</f>
        <v/>
      </c>
      <c r="R168" s="21">
        <f>IF($G168="",0,IF(AND(R$6&gt;=$G168,R$6&lt;=EDATE($G168,MAX(1,N($E168))-1)),$F168,0))</f>
        <v/>
      </c>
      <c r="S168" s="21">
        <f>IF($G168="",0,IF(AND(S$6&gt;=$G168,S$6&lt;=EDATE($G168,MAX(1,N($E168))-1)),$F168,0))</f>
        <v/>
      </c>
    </row>
    <row r="169">
      <c r="A169" s="14" t="n"/>
      <c r="D169" s="15" t="n"/>
      <c r="F169" s="15">
        <f>IF(D169="","",D169/MAX(1,N(E169)))</f>
        <v/>
      </c>
      <c r="G169" s="20">
        <f>IF(A169="","",EOMONTH(A169,IF(DAY(A169)&gt;=$B$1,1,0)+IF($B$2&lt;=$B$1,1,0)-1)+1)</f>
        <v/>
      </c>
      <c r="H169" s="21">
        <f>IF($G169="",0,IF(AND(H$6&gt;=$G169,H$6&lt;=EDATE($G169,MAX(1,N($E169))-1)),$F169,0))</f>
        <v/>
      </c>
      <c r="I169" s="21">
        <f>IF($G169="",0,IF(AND(I$6&gt;=$G169,I$6&lt;=EDATE($G169,MAX(1,N($E169))-1)),$F169,0))</f>
        <v/>
      </c>
      <c r="J169" s="21">
        <f>IF($G169="",0,IF(AND(J$6&gt;=$G169,J$6&lt;=EDATE($G169,MAX(1,N($E169))-1)),$F169,0))</f>
        <v/>
      </c>
      <c r="K169" s="21">
        <f>IF($G169="",0,IF(AND(K$6&gt;=$G169,K$6&lt;=EDATE($G169,MAX(1,N($E169))-1)),$F169,0))</f>
        <v/>
      </c>
      <c r="L169" s="21">
        <f>IF($G169="",0,IF(AND(L$6&gt;=$G169,L$6&lt;=EDATE($G169,MAX(1,N($E169))-1)),$F169,0))</f>
        <v/>
      </c>
      <c r="M169" s="21">
        <f>IF($G169="",0,IF(AND(M$6&gt;=$G169,M$6&lt;=EDATE($G169,MAX(1,N($E169))-1)),$F169,0))</f>
        <v/>
      </c>
      <c r="N169" s="21">
        <f>IF($G169="",0,IF(AND(N$6&gt;=$G169,N$6&lt;=EDATE($G169,MAX(1,N($E169))-1)),$F169,0))</f>
        <v/>
      </c>
      <c r="O169" s="21">
        <f>IF($G169="",0,IF(AND(O$6&gt;=$G169,O$6&lt;=EDATE($G169,MAX(1,N($E169))-1)),$F169,0))</f>
        <v/>
      </c>
      <c r="P169" s="21">
        <f>IF($G169="",0,IF(AND(P$6&gt;=$G169,P$6&lt;=EDATE($G169,MAX(1,N($E169))-1)),$F169,0))</f>
        <v/>
      </c>
      <c r="Q169" s="21">
        <f>IF($G169="",0,IF(AND(Q$6&gt;=$G169,Q$6&lt;=EDATE($G169,MAX(1,N($E169))-1)),$F169,0))</f>
        <v/>
      </c>
      <c r="R169" s="21">
        <f>IF($G169="",0,IF(AND(R$6&gt;=$G169,R$6&lt;=EDATE($G169,MAX(1,N($E169))-1)),$F169,0))</f>
        <v/>
      </c>
      <c r="S169" s="21">
        <f>IF($G169="",0,IF(AND(S$6&gt;=$G169,S$6&lt;=EDATE($G169,MAX(1,N($E169))-1)),$F169,0))</f>
        <v/>
      </c>
    </row>
    <row r="170">
      <c r="A170" s="14" t="n"/>
      <c r="D170" s="15" t="n"/>
      <c r="F170" s="15">
        <f>IF(D170="","",D170/MAX(1,N(E170)))</f>
        <v/>
      </c>
      <c r="G170" s="20">
        <f>IF(A170="","",EOMONTH(A170,IF(DAY(A170)&gt;=$B$1,1,0)+IF($B$2&lt;=$B$1,1,0)-1)+1)</f>
        <v/>
      </c>
      <c r="H170" s="21">
        <f>IF($G170="",0,IF(AND(H$6&gt;=$G170,H$6&lt;=EDATE($G170,MAX(1,N($E170))-1)),$F170,0))</f>
        <v/>
      </c>
      <c r="I170" s="21">
        <f>IF($G170="",0,IF(AND(I$6&gt;=$G170,I$6&lt;=EDATE($G170,MAX(1,N($E170))-1)),$F170,0))</f>
        <v/>
      </c>
      <c r="J170" s="21">
        <f>IF($G170="",0,IF(AND(J$6&gt;=$G170,J$6&lt;=EDATE($G170,MAX(1,N($E170))-1)),$F170,0))</f>
        <v/>
      </c>
      <c r="K170" s="21">
        <f>IF($G170="",0,IF(AND(K$6&gt;=$G170,K$6&lt;=EDATE($G170,MAX(1,N($E170))-1)),$F170,0))</f>
        <v/>
      </c>
      <c r="L170" s="21">
        <f>IF($G170="",0,IF(AND(L$6&gt;=$G170,L$6&lt;=EDATE($G170,MAX(1,N($E170))-1)),$F170,0))</f>
        <v/>
      </c>
      <c r="M170" s="21">
        <f>IF($G170="",0,IF(AND(M$6&gt;=$G170,M$6&lt;=EDATE($G170,MAX(1,N($E170))-1)),$F170,0))</f>
        <v/>
      </c>
      <c r="N170" s="21">
        <f>IF($G170="",0,IF(AND(N$6&gt;=$G170,N$6&lt;=EDATE($G170,MAX(1,N($E170))-1)),$F170,0))</f>
        <v/>
      </c>
      <c r="O170" s="21">
        <f>IF($G170="",0,IF(AND(O$6&gt;=$G170,O$6&lt;=EDATE($G170,MAX(1,N($E170))-1)),$F170,0))</f>
        <v/>
      </c>
      <c r="P170" s="21">
        <f>IF($G170="",0,IF(AND(P$6&gt;=$G170,P$6&lt;=EDATE($G170,MAX(1,N($E170))-1)),$F170,0))</f>
        <v/>
      </c>
      <c r="Q170" s="21">
        <f>IF($G170="",0,IF(AND(Q$6&gt;=$G170,Q$6&lt;=EDATE($G170,MAX(1,N($E170))-1)),$F170,0))</f>
        <v/>
      </c>
      <c r="R170" s="21">
        <f>IF($G170="",0,IF(AND(R$6&gt;=$G170,R$6&lt;=EDATE($G170,MAX(1,N($E170))-1)),$F170,0))</f>
        <v/>
      </c>
      <c r="S170" s="21">
        <f>IF($G170="",0,IF(AND(S$6&gt;=$G170,S$6&lt;=EDATE($G170,MAX(1,N($E170))-1)),$F170,0))</f>
        <v/>
      </c>
    </row>
    <row r="171">
      <c r="A171" s="14" t="n"/>
      <c r="D171" s="15" t="n"/>
      <c r="F171" s="15">
        <f>IF(D171="","",D171/MAX(1,N(E171)))</f>
        <v/>
      </c>
      <c r="G171" s="20">
        <f>IF(A171="","",EOMONTH(A171,IF(DAY(A171)&gt;=$B$1,1,0)+IF($B$2&lt;=$B$1,1,0)-1)+1)</f>
        <v/>
      </c>
      <c r="H171" s="21">
        <f>IF($G171="",0,IF(AND(H$6&gt;=$G171,H$6&lt;=EDATE($G171,MAX(1,N($E171))-1)),$F171,0))</f>
        <v/>
      </c>
      <c r="I171" s="21">
        <f>IF($G171="",0,IF(AND(I$6&gt;=$G171,I$6&lt;=EDATE($G171,MAX(1,N($E171))-1)),$F171,0))</f>
        <v/>
      </c>
      <c r="J171" s="21">
        <f>IF($G171="",0,IF(AND(J$6&gt;=$G171,J$6&lt;=EDATE($G171,MAX(1,N($E171))-1)),$F171,0))</f>
        <v/>
      </c>
      <c r="K171" s="21">
        <f>IF($G171="",0,IF(AND(K$6&gt;=$G171,K$6&lt;=EDATE($G171,MAX(1,N($E171))-1)),$F171,0))</f>
        <v/>
      </c>
      <c r="L171" s="21">
        <f>IF($G171="",0,IF(AND(L$6&gt;=$G171,L$6&lt;=EDATE($G171,MAX(1,N($E171))-1)),$F171,0))</f>
        <v/>
      </c>
      <c r="M171" s="21">
        <f>IF($G171="",0,IF(AND(M$6&gt;=$G171,M$6&lt;=EDATE($G171,MAX(1,N($E171))-1)),$F171,0))</f>
        <v/>
      </c>
      <c r="N171" s="21">
        <f>IF($G171="",0,IF(AND(N$6&gt;=$G171,N$6&lt;=EDATE($G171,MAX(1,N($E171))-1)),$F171,0))</f>
        <v/>
      </c>
      <c r="O171" s="21">
        <f>IF($G171="",0,IF(AND(O$6&gt;=$G171,O$6&lt;=EDATE($G171,MAX(1,N($E171))-1)),$F171,0))</f>
        <v/>
      </c>
      <c r="P171" s="21">
        <f>IF($G171="",0,IF(AND(P$6&gt;=$G171,P$6&lt;=EDATE($G171,MAX(1,N($E171))-1)),$F171,0))</f>
        <v/>
      </c>
      <c r="Q171" s="21">
        <f>IF($G171="",0,IF(AND(Q$6&gt;=$G171,Q$6&lt;=EDATE($G171,MAX(1,N($E171))-1)),$F171,0))</f>
        <v/>
      </c>
      <c r="R171" s="21">
        <f>IF($G171="",0,IF(AND(R$6&gt;=$G171,R$6&lt;=EDATE($G171,MAX(1,N($E171))-1)),$F171,0))</f>
        <v/>
      </c>
      <c r="S171" s="21">
        <f>IF($G171="",0,IF(AND(S$6&gt;=$G171,S$6&lt;=EDATE($G171,MAX(1,N($E171))-1)),$F171,0))</f>
        <v/>
      </c>
    </row>
    <row r="172">
      <c r="A172" s="14" t="n"/>
      <c r="D172" s="15" t="n"/>
      <c r="F172" s="15">
        <f>IF(D172="","",D172/MAX(1,N(E172)))</f>
        <v/>
      </c>
      <c r="G172" s="20">
        <f>IF(A172="","",EOMONTH(A172,IF(DAY(A172)&gt;=$B$1,1,0)+IF($B$2&lt;=$B$1,1,0)-1)+1)</f>
        <v/>
      </c>
      <c r="H172" s="21">
        <f>IF($G172="",0,IF(AND(H$6&gt;=$G172,H$6&lt;=EDATE($G172,MAX(1,N($E172))-1)),$F172,0))</f>
        <v/>
      </c>
      <c r="I172" s="21">
        <f>IF($G172="",0,IF(AND(I$6&gt;=$G172,I$6&lt;=EDATE($G172,MAX(1,N($E172))-1)),$F172,0))</f>
        <v/>
      </c>
      <c r="J172" s="21">
        <f>IF($G172="",0,IF(AND(J$6&gt;=$G172,J$6&lt;=EDATE($G172,MAX(1,N($E172))-1)),$F172,0))</f>
        <v/>
      </c>
      <c r="K172" s="21">
        <f>IF($G172="",0,IF(AND(K$6&gt;=$G172,K$6&lt;=EDATE($G172,MAX(1,N($E172))-1)),$F172,0))</f>
        <v/>
      </c>
      <c r="L172" s="21">
        <f>IF($G172="",0,IF(AND(L$6&gt;=$G172,L$6&lt;=EDATE($G172,MAX(1,N($E172))-1)),$F172,0))</f>
        <v/>
      </c>
      <c r="M172" s="21">
        <f>IF($G172="",0,IF(AND(M$6&gt;=$G172,M$6&lt;=EDATE($G172,MAX(1,N($E172))-1)),$F172,0))</f>
        <v/>
      </c>
      <c r="N172" s="21">
        <f>IF($G172="",0,IF(AND(N$6&gt;=$G172,N$6&lt;=EDATE($G172,MAX(1,N($E172))-1)),$F172,0))</f>
        <v/>
      </c>
      <c r="O172" s="21">
        <f>IF($G172="",0,IF(AND(O$6&gt;=$G172,O$6&lt;=EDATE($G172,MAX(1,N($E172))-1)),$F172,0))</f>
        <v/>
      </c>
      <c r="P172" s="21">
        <f>IF($G172="",0,IF(AND(P$6&gt;=$G172,P$6&lt;=EDATE($G172,MAX(1,N($E172))-1)),$F172,0))</f>
        <v/>
      </c>
      <c r="Q172" s="21">
        <f>IF($G172="",0,IF(AND(Q$6&gt;=$G172,Q$6&lt;=EDATE($G172,MAX(1,N($E172))-1)),$F172,0))</f>
        <v/>
      </c>
      <c r="R172" s="21">
        <f>IF($G172="",0,IF(AND(R$6&gt;=$G172,R$6&lt;=EDATE($G172,MAX(1,N($E172))-1)),$F172,0))</f>
        <v/>
      </c>
      <c r="S172" s="21">
        <f>IF($G172="",0,IF(AND(S$6&gt;=$G172,S$6&lt;=EDATE($G172,MAX(1,N($E172))-1)),$F172,0))</f>
        <v/>
      </c>
    </row>
    <row r="173">
      <c r="A173" s="14" t="n"/>
      <c r="D173" s="15" t="n"/>
      <c r="F173" s="15">
        <f>IF(D173="","",D173/MAX(1,N(E173)))</f>
        <v/>
      </c>
      <c r="G173" s="20">
        <f>IF(A173="","",EOMONTH(A173,IF(DAY(A173)&gt;=$B$1,1,0)+IF($B$2&lt;=$B$1,1,0)-1)+1)</f>
        <v/>
      </c>
      <c r="H173" s="21">
        <f>IF($G173="",0,IF(AND(H$6&gt;=$G173,H$6&lt;=EDATE($G173,MAX(1,N($E173))-1)),$F173,0))</f>
        <v/>
      </c>
      <c r="I173" s="21">
        <f>IF($G173="",0,IF(AND(I$6&gt;=$G173,I$6&lt;=EDATE($G173,MAX(1,N($E173))-1)),$F173,0))</f>
        <v/>
      </c>
      <c r="J173" s="21">
        <f>IF($G173="",0,IF(AND(J$6&gt;=$G173,J$6&lt;=EDATE($G173,MAX(1,N($E173))-1)),$F173,0))</f>
        <v/>
      </c>
      <c r="K173" s="21">
        <f>IF($G173="",0,IF(AND(K$6&gt;=$G173,K$6&lt;=EDATE($G173,MAX(1,N($E173))-1)),$F173,0))</f>
        <v/>
      </c>
      <c r="L173" s="21">
        <f>IF($G173="",0,IF(AND(L$6&gt;=$G173,L$6&lt;=EDATE($G173,MAX(1,N($E173))-1)),$F173,0))</f>
        <v/>
      </c>
      <c r="M173" s="21">
        <f>IF($G173="",0,IF(AND(M$6&gt;=$G173,M$6&lt;=EDATE($G173,MAX(1,N($E173))-1)),$F173,0))</f>
        <v/>
      </c>
      <c r="N173" s="21">
        <f>IF($G173="",0,IF(AND(N$6&gt;=$G173,N$6&lt;=EDATE($G173,MAX(1,N($E173))-1)),$F173,0))</f>
        <v/>
      </c>
      <c r="O173" s="21">
        <f>IF($G173="",0,IF(AND(O$6&gt;=$G173,O$6&lt;=EDATE($G173,MAX(1,N($E173))-1)),$F173,0))</f>
        <v/>
      </c>
      <c r="P173" s="21">
        <f>IF($G173="",0,IF(AND(P$6&gt;=$G173,P$6&lt;=EDATE($G173,MAX(1,N($E173))-1)),$F173,0))</f>
        <v/>
      </c>
      <c r="Q173" s="21">
        <f>IF($G173="",0,IF(AND(Q$6&gt;=$G173,Q$6&lt;=EDATE($G173,MAX(1,N($E173))-1)),$F173,0))</f>
        <v/>
      </c>
      <c r="R173" s="21">
        <f>IF($G173="",0,IF(AND(R$6&gt;=$G173,R$6&lt;=EDATE($G173,MAX(1,N($E173))-1)),$F173,0))</f>
        <v/>
      </c>
      <c r="S173" s="21">
        <f>IF($G173="",0,IF(AND(S$6&gt;=$G173,S$6&lt;=EDATE($G173,MAX(1,N($E173))-1)),$F173,0))</f>
        <v/>
      </c>
    </row>
    <row r="174">
      <c r="A174" s="14" t="n"/>
      <c r="D174" s="15" t="n"/>
      <c r="F174" s="15">
        <f>IF(D174="","",D174/MAX(1,N(E174)))</f>
        <v/>
      </c>
      <c r="G174" s="20">
        <f>IF(A174="","",EOMONTH(A174,IF(DAY(A174)&gt;=$B$1,1,0)+IF($B$2&lt;=$B$1,1,0)-1)+1)</f>
        <v/>
      </c>
      <c r="H174" s="21">
        <f>IF($G174="",0,IF(AND(H$6&gt;=$G174,H$6&lt;=EDATE($G174,MAX(1,N($E174))-1)),$F174,0))</f>
        <v/>
      </c>
      <c r="I174" s="21">
        <f>IF($G174="",0,IF(AND(I$6&gt;=$G174,I$6&lt;=EDATE($G174,MAX(1,N($E174))-1)),$F174,0))</f>
        <v/>
      </c>
      <c r="J174" s="21">
        <f>IF($G174="",0,IF(AND(J$6&gt;=$G174,J$6&lt;=EDATE($G174,MAX(1,N($E174))-1)),$F174,0))</f>
        <v/>
      </c>
      <c r="K174" s="21">
        <f>IF($G174="",0,IF(AND(K$6&gt;=$G174,K$6&lt;=EDATE($G174,MAX(1,N($E174))-1)),$F174,0))</f>
        <v/>
      </c>
      <c r="L174" s="21">
        <f>IF($G174="",0,IF(AND(L$6&gt;=$G174,L$6&lt;=EDATE($G174,MAX(1,N($E174))-1)),$F174,0))</f>
        <v/>
      </c>
      <c r="M174" s="21">
        <f>IF($G174="",0,IF(AND(M$6&gt;=$G174,M$6&lt;=EDATE($G174,MAX(1,N($E174))-1)),$F174,0))</f>
        <v/>
      </c>
      <c r="N174" s="21">
        <f>IF($G174="",0,IF(AND(N$6&gt;=$G174,N$6&lt;=EDATE($G174,MAX(1,N($E174))-1)),$F174,0))</f>
        <v/>
      </c>
      <c r="O174" s="21">
        <f>IF($G174="",0,IF(AND(O$6&gt;=$G174,O$6&lt;=EDATE($G174,MAX(1,N($E174))-1)),$F174,0))</f>
        <v/>
      </c>
      <c r="P174" s="21">
        <f>IF($G174="",0,IF(AND(P$6&gt;=$G174,P$6&lt;=EDATE($G174,MAX(1,N($E174))-1)),$F174,0))</f>
        <v/>
      </c>
      <c r="Q174" s="21">
        <f>IF($G174="",0,IF(AND(Q$6&gt;=$G174,Q$6&lt;=EDATE($G174,MAX(1,N($E174))-1)),$F174,0))</f>
        <v/>
      </c>
      <c r="R174" s="21">
        <f>IF($G174="",0,IF(AND(R$6&gt;=$G174,R$6&lt;=EDATE($G174,MAX(1,N($E174))-1)),$F174,0))</f>
        <v/>
      </c>
      <c r="S174" s="21">
        <f>IF($G174="",0,IF(AND(S$6&gt;=$G174,S$6&lt;=EDATE($G174,MAX(1,N($E174))-1)),$F174,0))</f>
        <v/>
      </c>
    </row>
    <row r="175">
      <c r="A175" s="14" t="n"/>
      <c r="D175" s="15" t="n"/>
      <c r="F175" s="15">
        <f>IF(D175="","",D175/MAX(1,N(E175)))</f>
        <v/>
      </c>
      <c r="G175" s="20">
        <f>IF(A175="","",EOMONTH(A175,IF(DAY(A175)&gt;=$B$1,1,0)+IF($B$2&lt;=$B$1,1,0)-1)+1)</f>
        <v/>
      </c>
      <c r="H175" s="21">
        <f>IF($G175="",0,IF(AND(H$6&gt;=$G175,H$6&lt;=EDATE($G175,MAX(1,N($E175))-1)),$F175,0))</f>
        <v/>
      </c>
      <c r="I175" s="21">
        <f>IF($G175="",0,IF(AND(I$6&gt;=$G175,I$6&lt;=EDATE($G175,MAX(1,N($E175))-1)),$F175,0))</f>
        <v/>
      </c>
      <c r="J175" s="21">
        <f>IF($G175="",0,IF(AND(J$6&gt;=$G175,J$6&lt;=EDATE($G175,MAX(1,N($E175))-1)),$F175,0))</f>
        <v/>
      </c>
      <c r="K175" s="21">
        <f>IF($G175="",0,IF(AND(K$6&gt;=$G175,K$6&lt;=EDATE($G175,MAX(1,N($E175))-1)),$F175,0))</f>
        <v/>
      </c>
      <c r="L175" s="21">
        <f>IF($G175="",0,IF(AND(L$6&gt;=$G175,L$6&lt;=EDATE($G175,MAX(1,N($E175))-1)),$F175,0))</f>
        <v/>
      </c>
      <c r="M175" s="21">
        <f>IF($G175="",0,IF(AND(M$6&gt;=$G175,M$6&lt;=EDATE($G175,MAX(1,N($E175))-1)),$F175,0))</f>
        <v/>
      </c>
      <c r="N175" s="21">
        <f>IF($G175="",0,IF(AND(N$6&gt;=$G175,N$6&lt;=EDATE($G175,MAX(1,N($E175))-1)),$F175,0))</f>
        <v/>
      </c>
      <c r="O175" s="21">
        <f>IF($G175="",0,IF(AND(O$6&gt;=$G175,O$6&lt;=EDATE($G175,MAX(1,N($E175))-1)),$F175,0))</f>
        <v/>
      </c>
      <c r="P175" s="21">
        <f>IF($G175="",0,IF(AND(P$6&gt;=$G175,P$6&lt;=EDATE($G175,MAX(1,N($E175))-1)),$F175,0))</f>
        <v/>
      </c>
      <c r="Q175" s="21">
        <f>IF($G175="",0,IF(AND(Q$6&gt;=$G175,Q$6&lt;=EDATE($G175,MAX(1,N($E175))-1)),$F175,0))</f>
        <v/>
      </c>
      <c r="R175" s="21">
        <f>IF($G175="",0,IF(AND(R$6&gt;=$G175,R$6&lt;=EDATE($G175,MAX(1,N($E175))-1)),$F175,0))</f>
        <v/>
      </c>
      <c r="S175" s="21">
        <f>IF($G175="",0,IF(AND(S$6&gt;=$G175,S$6&lt;=EDATE($G175,MAX(1,N($E175))-1)),$F175,0))</f>
        <v/>
      </c>
    </row>
    <row r="176">
      <c r="A176" s="14" t="n"/>
      <c r="D176" s="15" t="n"/>
      <c r="F176" s="15">
        <f>IF(D176="","",D176/MAX(1,N(E176)))</f>
        <v/>
      </c>
      <c r="G176" s="20">
        <f>IF(A176="","",EOMONTH(A176,IF(DAY(A176)&gt;=$B$1,1,0)+IF($B$2&lt;=$B$1,1,0)-1)+1)</f>
        <v/>
      </c>
      <c r="H176" s="21">
        <f>IF($G176="",0,IF(AND(H$6&gt;=$G176,H$6&lt;=EDATE($G176,MAX(1,N($E176))-1)),$F176,0))</f>
        <v/>
      </c>
      <c r="I176" s="21">
        <f>IF($G176="",0,IF(AND(I$6&gt;=$G176,I$6&lt;=EDATE($G176,MAX(1,N($E176))-1)),$F176,0))</f>
        <v/>
      </c>
      <c r="J176" s="21">
        <f>IF($G176="",0,IF(AND(J$6&gt;=$G176,J$6&lt;=EDATE($G176,MAX(1,N($E176))-1)),$F176,0))</f>
        <v/>
      </c>
      <c r="K176" s="21">
        <f>IF($G176="",0,IF(AND(K$6&gt;=$G176,K$6&lt;=EDATE($G176,MAX(1,N($E176))-1)),$F176,0))</f>
        <v/>
      </c>
      <c r="L176" s="21">
        <f>IF($G176="",0,IF(AND(L$6&gt;=$G176,L$6&lt;=EDATE($G176,MAX(1,N($E176))-1)),$F176,0))</f>
        <v/>
      </c>
      <c r="M176" s="21">
        <f>IF($G176="",0,IF(AND(M$6&gt;=$G176,M$6&lt;=EDATE($G176,MAX(1,N($E176))-1)),$F176,0))</f>
        <v/>
      </c>
      <c r="N176" s="21">
        <f>IF($G176="",0,IF(AND(N$6&gt;=$G176,N$6&lt;=EDATE($G176,MAX(1,N($E176))-1)),$F176,0))</f>
        <v/>
      </c>
      <c r="O176" s="21">
        <f>IF($G176="",0,IF(AND(O$6&gt;=$G176,O$6&lt;=EDATE($G176,MAX(1,N($E176))-1)),$F176,0))</f>
        <v/>
      </c>
      <c r="P176" s="21">
        <f>IF($G176="",0,IF(AND(P$6&gt;=$G176,P$6&lt;=EDATE($G176,MAX(1,N($E176))-1)),$F176,0))</f>
        <v/>
      </c>
      <c r="Q176" s="21">
        <f>IF($G176="",0,IF(AND(Q$6&gt;=$G176,Q$6&lt;=EDATE($G176,MAX(1,N($E176))-1)),$F176,0))</f>
        <v/>
      </c>
      <c r="R176" s="21">
        <f>IF($G176="",0,IF(AND(R$6&gt;=$G176,R$6&lt;=EDATE($G176,MAX(1,N($E176))-1)),$F176,0))</f>
        <v/>
      </c>
      <c r="S176" s="21">
        <f>IF($G176="",0,IF(AND(S$6&gt;=$G176,S$6&lt;=EDATE($G176,MAX(1,N($E176))-1)),$F176,0))</f>
        <v/>
      </c>
    </row>
    <row r="177">
      <c r="A177" s="14" t="n"/>
      <c r="D177" s="15" t="n"/>
      <c r="F177" s="15">
        <f>IF(D177="","",D177/MAX(1,N(E177)))</f>
        <v/>
      </c>
      <c r="G177" s="20">
        <f>IF(A177="","",EOMONTH(A177,IF(DAY(A177)&gt;=$B$1,1,0)+IF($B$2&lt;=$B$1,1,0)-1)+1)</f>
        <v/>
      </c>
      <c r="H177" s="21">
        <f>IF($G177="",0,IF(AND(H$6&gt;=$G177,H$6&lt;=EDATE($G177,MAX(1,N($E177))-1)),$F177,0))</f>
        <v/>
      </c>
      <c r="I177" s="21">
        <f>IF($G177="",0,IF(AND(I$6&gt;=$G177,I$6&lt;=EDATE($G177,MAX(1,N($E177))-1)),$F177,0))</f>
        <v/>
      </c>
      <c r="J177" s="21">
        <f>IF($G177="",0,IF(AND(J$6&gt;=$G177,J$6&lt;=EDATE($G177,MAX(1,N($E177))-1)),$F177,0))</f>
        <v/>
      </c>
      <c r="K177" s="21">
        <f>IF($G177="",0,IF(AND(K$6&gt;=$G177,K$6&lt;=EDATE($G177,MAX(1,N($E177))-1)),$F177,0))</f>
        <v/>
      </c>
      <c r="L177" s="21">
        <f>IF($G177="",0,IF(AND(L$6&gt;=$G177,L$6&lt;=EDATE($G177,MAX(1,N($E177))-1)),$F177,0))</f>
        <v/>
      </c>
      <c r="M177" s="21">
        <f>IF($G177="",0,IF(AND(M$6&gt;=$G177,M$6&lt;=EDATE($G177,MAX(1,N($E177))-1)),$F177,0))</f>
        <v/>
      </c>
      <c r="N177" s="21">
        <f>IF($G177="",0,IF(AND(N$6&gt;=$G177,N$6&lt;=EDATE($G177,MAX(1,N($E177))-1)),$F177,0))</f>
        <v/>
      </c>
      <c r="O177" s="21">
        <f>IF($G177="",0,IF(AND(O$6&gt;=$G177,O$6&lt;=EDATE($G177,MAX(1,N($E177))-1)),$F177,0))</f>
        <v/>
      </c>
      <c r="P177" s="21">
        <f>IF($G177="",0,IF(AND(P$6&gt;=$G177,P$6&lt;=EDATE($G177,MAX(1,N($E177))-1)),$F177,0))</f>
        <v/>
      </c>
      <c r="Q177" s="21">
        <f>IF($G177="",0,IF(AND(Q$6&gt;=$G177,Q$6&lt;=EDATE($G177,MAX(1,N($E177))-1)),$F177,0))</f>
        <v/>
      </c>
      <c r="R177" s="21">
        <f>IF($G177="",0,IF(AND(R$6&gt;=$G177,R$6&lt;=EDATE($G177,MAX(1,N($E177))-1)),$F177,0))</f>
        <v/>
      </c>
      <c r="S177" s="21">
        <f>IF($G177="",0,IF(AND(S$6&gt;=$G177,S$6&lt;=EDATE($G177,MAX(1,N($E177))-1)),$F177,0))</f>
        <v/>
      </c>
    </row>
    <row r="178">
      <c r="A178" s="14" t="n"/>
      <c r="D178" s="15" t="n"/>
      <c r="F178" s="15">
        <f>IF(D178="","",D178/MAX(1,N(E178)))</f>
        <v/>
      </c>
      <c r="G178" s="20">
        <f>IF(A178="","",EOMONTH(A178,IF(DAY(A178)&gt;=$B$1,1,0)+IF($B$2&lt;=$B$1,1,0)-1)+1)</f>
        <v/>
      </c>
      <c r="H178" s="21">
        <f>IF($G178="",0,IF(AND(H$6&gt;=$G178,H$6&lt;=EDATE($G178,MAX(1,N($E178))-1)),$F178,0))</f>
        <v/>
      </c>
      <c r="I178" s="21">
        <f>IF($G178="",0,IF(AND(I$6&gt;=$G178,I$6&lt;=EDATE($G178,MAX(1,N($E178))-1)),$F178,0))</f>
        <v/>
      </c>
      <c r="J178" s="21">
        <f>IF($G178="",0,IF(AND(J$6&gt;=$G178,J$6&lt;=EDATE($G178,MAX(1,N($E178))-1)),$F178,0))</f>
        <v/>
      </c>
      <c r="K178" s="21">
        <f>IF($G178="",0,IF(AND(K$6&gt;=$G178,K$6&lt;=EDATE($G178,MAX(1,N($E178))-1)),$F178,0))</f>
        <v/>
      </c>
      <c r="L178" s="21">
        <f>IF($G178="",0,IF(AND(L$6&gt;=$G178,L$6&lt;=EDATE($G178,MAX(1,N($E178))-1)),$F178,0))</f>
        <v/>
      </c>
      <c r="M178" s="21">
        <f>IF($G178="",0,IF(AND(M$6&gt;=$G178,M$6&lt;=EDATE($G178,MAX(1,N($E178))-1)),$F178,0))</f>
        <v/>
      </c>
      <c r="N178" s="21">
        <f>IF($G178="",0,IF(AND(N$6&gt;=$G178,N$6&lt;=EDATE($G178,MAX(1,N($E178))-1)),$F178,0))</f>
        <v/>
      </c>
      <c r="O178" s="21">
        <f>IF($G178="",0,IF(AND(O$6&gt;=$G178,O$6&lt;=EDATE($G178,MAX(1,N($E178))-1)),$F178,0))</f>
        <v/>
      </c>
      <c r="P178" s="21">
        <f>IF($G178="",0,IF(AND(P$6&gt;=$G178,P$6&lt;=EDATE($G178,MAX(1,N($E178))-1)),$F178,0))</f>
        <v/>
      </c>
      <c r="Q178" s="21">
        <f>IF($G178="",0,IF(AND(Q$6&gt;=$G178,Q$6&lt;=EDATE($G178,MAX(1,N($E178))-1)),$F178,0))</f>
        <v/>
      </c>
      <c r="R178" s="21">
        <f>IF($G178="",0,IF(AND(R$6&gt;=$G178,R$6&lt;=EDATE($G178,MAX(1,N($E178))-1)),$F178,0))</f>
        <v/>
      </c>
      <c r="S178" s="21">
        <f>IF($G178="",0,IF(AND(S$6&gt;=$G178,S$6&lt;=EDATE($G178,MAX(1,N($E178))-1)),$F178,0))</f>
        <v/>
      </c>
    </row>
    <row r="179">
      <c r="A179" s="14" t="n"/>
      <c r="D179" s="15" t="n"/>
      <c r="F179" s="15">
        <f>IF(D179="","",D179/MAX(1,N(E179)))</f>
        <v/>
      </c>
      <c r="G179" s="20">
        <f>IF(A179="","",EOMONTH(A179,IF(DAY(A179)&gt;=$B$1,1,0)+IF($B$2&lt;=$B$1,1,0)-1)+1)</f>
        <v/>
      </c>
      <c r="H179" s="21">
        <f>IF($G179="",0,IF(AND(H$6&gt;=$G179,H$6&lt;=EDATE($G179,MAX(1,N($E179))-1)),$F179,0))</f>
        <v/>
      </c>
      <c r="I179" s="21">
        <f>IF($G179="",0,IF(AND(I$6&gt;=$G179,I$6&lt;=EDATE($G179,MAX(1,N($E179))-1)),$F179,0))</f>
        <v/>
      </c>
      <c r="J179" s="21">
        <f>IF($G179="",0,IF(AND(J$6&gt;=$G179,J$6&lt;=EDATE($G179,MAX(1,N($E179))-1)),$F179,0))</f>
        <v/>
      </c>
      <c r="K179" s="21">
        <f>IF($G179="",0,IF(AND(K$6&gt;=$G179,K$6&lt;=EDATE($G179,MAX(1,N($E179))-1)),$F179,0))</f>
        <v/>
      </c>
      <c r="L179" s="21">
        <f>IF($G179="",0,IF(AND(L$6&gt;=$G179,L$6&lt;=EDATE($G179,MAX(1,N($E179))-1)),$F179,0))</f>
        <v/>
      </c>
      <c r="M179" s="21">
        <f>IF($G179="",0,IF(AND(M$6&gt;=$G179,M$6&lt;=EDATE($G179,MAX(1,N($E179))-1)),$F179,0))</f>
        <v/>
      </c>
      <c r="N179" s="21">
        <f>IF($G179="",0,IF(AND(N$6&gt;=$G179,N$6&lt;=EDATE($G179,MAX(1,N($E179))-1)),$F179,0))</f>
        <v/>
      </c>
      <c r="O179" s="21">
        <f>IF($G179="",0,IF(AND(O$6&gt;=$G179,O$6&lt;=EDATE($G179,MAX(1,N($E179))-1)),$F179,0))</f>
        <v/>
      </c>
      <c r="P179" s="21">
        <f>IF($G179="",0,IF(AND(P$6&gt;=$G179,P$6&lt;=EDATE($G179,MAX(1,N($E179))-1)),$F179,0))</f>
        <v/>
      </c>
      <c r="Q179" s="21">
        <f>IF($G179="",0,IF(AND(Q$6&gt;=$G179,Q$6&lt;=EDATE($G179,MAX(1,N($E179))-1)),$F179,0))</f>
        <v/>
      </c>
      <c r="R179" s="21">
        <f>IF($G179="",0,IF(AND(R$6&gt;=$G179,R$6&lt;=EDATE($G179,MAX(1,N($E179))-1)),$F179,0))</f>
        <v/>
      </c>
      <c r="S179" s="21">
        <f>IF($G179="",0,IF(AND(S$6&gt;=$G179,S$6&lt;=EDATE($G179,MAX(1,N($E179))-1)),$F179,0))</f>
        <v/>
      </c>
    </row>
    <row r="180">
      <c r="A180" s="14" t="n"/>
      <c r="D180" s="15" t="n"/>
      <c r="F180" s="15">
        <f>IF(D180="","",D180/MAX(1,N(E180)))</f>
        <v/>
      </c>
      <c r="G180" s="20">
        <f>IF(A180="","",EOMONTH(A180,IF(DAY(A180)&gt;=$B$1,1,0)+IF($B$2&lt;=$B$1,1,0)-1)+1)</f>
        <v/>
      </c>
      <c r="H180" s="21">
        <f>IF($G180="",0,IF(AND(H$6&gt;=$G180,H$6&lt;=EDATE($G180,MAX(1,N($E180))-1)),$F180,0))</f>
        <v/>
      </c>
      <c r="I180" s="21">
        <f>IF($G180="",0,IF(AND(I$6&gt;=$G180,I$6&lt;=EDATE($G180,MAX(1,N($E180))-1)),$F180,0))</f>
        <v/>
      </c>
      <c r="J180" s="21">
        <f>IF($G180="",0,IF(AND(J$6&gt;=$G180,J$6&lt;=EDATE($G180,MAX(1,N($E180))-1)),$F180,0))</f>
        <v/>
      </c>
      <c r="K180" s="21">
        <f>IF($G180="",0,IF(AND(K$6&gt;=$G180,K$6&lt;=EDATE($G180,MAX(1,N($E180))-1)),$F180,0))</f>
        <v/>
      </c>
      <c r="L180" s="21">
        <f>IF($G180="",0,IF(AND(L$6&gt;=$G180,L$6&lt;=EDATE($G180,MAX(1,N($E180))-1)),$F180,0))</f>
        <v/>
      </c>
      <c r="M180" s="21">
        <f>IF($G180="",0,IF(AND(M$6&gt;=$G180,M$6&lt;=EDATE($G180,MAX(1,N($E180))-1)),$F180,0))</f>
        <v/>
      </c>
      <c r="N180" s="21">
        <f>IF($G180="",0,IF(AND(N$6&gt;=$G180,N$6&lt;=EDATE($G180,MAX(1,N($E180))-1)),$F180,0))</f>
        <v/>
      </c>
      <c r="O180" s="21">
        <f>IF($G180="",0,IF(AND(O$6&gt;=$G180,O$6&lt;=EDATE($G180,MAX(1,N($E180))-1)),$F180,0))</f>
        <v/>
      </c>
      <c r="P180" s="21">
        <f>IF($G180="",0,IF(AND(P$6&gt;=$G180,P$6&lt;=EDATE($G180,MAX(1,N($E180))-1)),$F180,0))</f>
        <v/>
      </c>
      <c r="Q180" s="21">
        <f>IF($G180="",0,IF(AND(Q$6&gt;=$G180,Q$6&lt;=EDATE($G180,MAX(1,N($E180))-1)),$F180,0))</f>
        <v/>
      </c>
      <c r="R180" s="21">
        <f>IF($G180="",0,IF(AND(R$6&gt;=$G180,R$6&lt;=EDATE($G180,MAX(1,N($E180))-1)),$F180,0))</f>
        <v/>
      </c>
      <c r="S180" s="21">
        <f>IF($G180="",0,IF(AND(S$6&gt;=$G180,S$6&lt;=EDATE($G180,MAX(1,N($E180))-1)),$F180,0))</f>
        <v/>
      </c>
    </row>
    <row r="181">
      <c r="A181" s="14" t="n"/>
      <c r="D181" s="15" t="n"/>
      <c r="F181" s="15">
        <f>IF(D181="","",D181/MAX(1,N(E181)))</f>
        <v/>
      </c>
      <c r="G181" s="20">
        <f>IF(A181="","",EOMONTH(A181,IF(DAY(A181)&gt;=$B$1,1,0)+IF($B$2&lt;=$B$1,1,0)-1)+1)</f>
        <v/>
      </c>
      <c r="H181" s="21">
        <f>IF($G181="",0,IF(AND(H$6&gt;=$G181,H$6&lt;=EDATE($G181,MAX(1,N($E181))-1)),$F181,0))</f>
        <v/>
      </c>
      <c r="I181" s="21">
        <f>IF($G181="",0,IF(AND(I$6&gt;=$G181,I$6&lt;=EDATE($G181,MAX(1,N($E181))-1)),$F181,0))</f>
        <v/>
      </c>
      <c r="J181" s="21">
        <f>IF($G181="",0,IF(AND(J$6&gt;=$G181,J$6&lt;=EDATE($G181,MAX(1,N($E181))-1)),$F181,0))</f>
        <v/>
      </c>
      <c r="K181" s="21">
        <f>IF($G181="",0,IF(AND(K$6&gt;=$G181,K$6&lt;=EDATE($G181,MAX(1,N($E181))-1)),$F181,0))</f>
        <v/>
      </c>
      <c r="L181" s="21">
        <f>IF($G181="",0,IF(AND(L$6&gt;=$G181,L$6&lt;=EDATE($G181,MAX(1,N($E181))-1)),$F181,0))</f>
        <v/>
      </c>
      <c r="M181" s="21">
        <f>IF($G181="",0,IF(AND(M$6&gt;=$G181,M$6&lt;=EDATE($G181,MAX(1,N($E181))-1)),$F181,0))</f>
        <v/>
      </c>
      <c r="N181" s="21">
        <f>IF($G181="",0,IF(AND(N$6&gt;=$G181,N$6&lt;=EDATE($G181,MAX(1,N($E181))-1)),$F181,0))</f>
        <v/>
      </c>
      <c r="O181" s="21">
        <f>IF($G181="",0,IF(AND(O$6&gt;=$G181,O$6&lt;=EDATE($G181,MAX(1,N($E181))-1)),$F181,0))</f>
        <v/>
      </c>
      <c r="P181" s="21">
        <f>IF($G181="",0,IF(AND(P$6&gt;=$G181,P$6&lt;=EDATE($G181,MAX(1,N($E181))-1)),$F181,0))</f>
        <v/>
      </c>
      <c r="Q181" s="21">
        <f>IF($G181="",0,IF(AND(Q$6&gt;=$G181,Q$6&lt;=EDATE($G181,MAX(1,N($E181))-1)),$F181,0))</f>
        <v/>
      </c>
      <c r="R181" s="21">
        <f>IF($G181="",0,IF(AND(R$6&gt;=$G181,R$6&lt;=EDATE($G181,MAX(1,N($E181))-1)),$F181,0))</f>
        <v/>
      </c>
      <c r="S181" s="21">
        <f>IF($G181="",0,IF(AND(S$6&gt;=$G181,S$6&lt;=EDATE($G181,MAX(1,N($E181))-1)),$F181,0))</f>
        <v/>
      </c>
    </row>
    <row r="182">
      <c r="A182" s="14" t="n"/>
      <c r="D182" s="15" t="n"/>
      <c r="F182" s="15">
        <f>IF(D182="","",D182/MAX(1,N(E182)))</f>
        <v/>
      </c>
      <c r="G182" s="20">
        <f>IF(A182="","",EOMONTH(A182,IF(DAY(A182)&gt;=$B$1,1,0)+IF($B$2&lt;=$B$1,1,0)-1)+1)</f>
        <v/>
      </c>
      <c r="H182" s="21">
        <f>IF($G182="",0,IF(AND(H$6&gt;=$G182,H$6&lt;=EDATE($G182,MAX(1,N($E182))-1)),$F182,0))</f>
        <v/>
      </c>
      <c r="I182" s="21">
        <f>IF($G182="",0,IF(AND(I$6&gt;=$G182,I$6&lt;=EDATE($G182,MAX(1,N($E182))-1)),$F182,0))</f>
        <v/>
      </c>
      <c r="J182" s="21">
        <f>IF($G182="",0,IF(AND(J$6&gt;=$G182,J$6&lt;=EDATE($G182,MAX(1,N($E182))-1)),$F182,0))</f>
        <v/>
      </c>
      <c r="K182" s="21">
        <f>IF($G182="",0,IF(AND(K$6&gt;=$G182,K$6&lt;=EDATE($G182,MAX(1,N($E182))-1)),$F182,0))</f>
        <v/>
      </c>
      <c r="L182" s="21">
        <f>IF($G182="",0,IF(AND(L$6&gt;=$G182,L$6&lt;=EDATE($G182,MAX(1,N($E182))-1)),$F182,0))</f>
        <v/>
      </c>
      <c r="M182" s="21">
        <f>IF($G182="",0,IF(AND(M$6&gt;=$G182,M$6&lt;=EDATE($G182,MAX(1,N($E182))-1)),$F182,0))</f>
        <v/>
      </c>
      <c r="N182" s="21">
        <f>IF($G182="",0,IF(AND(N$6&gt;=$G182,N$6&lt;=EDATE($G182,MAX(1,N($E182))-1)),$F182,0))</f>
        <v/>
      </c>
      <c r="O182" s="21">
        <f>IF($G182="",0,IF(AND(O$6&gt;=$G182,O$6&lt;=EDATE($G182,MAX(1,N($E182))-1)),$F182,0))</f>
        <v/>
      </c>
      <c r="P182" s="21">
        <f>IF($G182="",0,IF(AND(P$6&gt;=$G182,P$6&lt;=EDATE($G182,MAX(1,N($E182))-1)),$F182,0))</f>
        <v/>
      </c>
      <c r="Q182" s="21">
        <f>IF($G182="",0,IF(AND(Q$6&gt;=$G182,Q$6&lt;=EDATE($G182,MAX(1,N($E182))-1)),$F182,0))</f>
        <v/>
      </c>
      <c r="R182" s="21">
        <f>IF($G182="",0,IF(AND(R$6&gt;=$G182,R$6&lt;=EDATE($G182,MAX(1,N($E182))-1)),$F182,0))</f>
        <v/>
      </c>
      <c r="S182" s="21">
        <f>IF($G182="",0,IF(AND(S$6&gt;=$G182,S$6&lt;=EDATE($G182,MAX(1,N($E182))-1)),$F182,0))</f>
        <v/>
      </c>
    </row>
    <row r="183">
      <c r="A183" s="14" t="n"/>
      <c r="D183" s="15" t="n"/>
      <c r="F183" s="15">
        <f>IF(D183="","",D183/MAX(1,N(E183)))</f>
        <v/>
      </c>
      <c r="G183" s="20">
        <f>IF(A183="","",EOMONTH(A183,IF(DAY(A183)&gt;=$B$1,1,0)+IF($B$2&lt;=$B$1,1,0)-1)+1)</f>
        <v/>
      </c>
      <c r="H183" s="21">
        <f>IF($G183="",0,IF(AND(H$6&gt;=$G183,H$6&lt;=EDATE($G183,MAX(1,N($E183))-1)),$F183,0))</f>
        <v/>
      </c>
      <c r="I183" s="21">
        <f>IF($G183="",0,IF(AND(I$6&gt;=$G183,I$6&lt;=EDATE($G183,MAX(1,N($E183))-1)),$F183,0))</f>
        <v/>
      </c>
      <c r="J183" s="21">
        <f>IF($G183="",0,IF(AND(J$6&gt;=$G183,J$6&lt;=EDATE($G183,MAX(1,N($E183))-1)),$F183,0))</f>
        <v/>
      </c>
      <c r="K183" s="21">
        <f>IF($G183="",0,IF(AND(K$6&gt;=$G183,K$6&lt;=EDATE($G183,MAX(1,N($E183))-1)),$F183,0))</f>
        <v/>
      </c>
      <c r="L183" s="21">
        <f>IF($G183="",0,IF(AND(L$6&gt;=$G183,L$6&lt;=EDATE($G183,MAX(1,N($E183))-1)),$F183,0))</f>
        <v/>
      </c>
      <c r="M183" s="21">
        <f>IF($G183="",0,IF(AND(M$6&gt;=$G183,M$6&lt;=EDATE($G183,MAX(1,N($E183))-1)),$F183,0))</f>
        <v/>
      </c>
      <c r="N183" s="21">
        <f>IF($G183="",0,IF(AND(N$6&gt;=$G183,N$6&lt;=EDATE($G183,MAX(1,N($E183))-1)),$F183,0))</f>
        <v/>
      </c>
      <c r="O183" s="21">
        <f>IF($G183="",0,IF(AND(O$6&gt;=$G183,O$6&lt;=EDATE($G183,MAX(1,N($E183))-1)),$F183,0))</f>
        <v/>
      </c>
      <c r="P183" s="21">
        <f>IF($G183="",0,IF(AND(P$6&gt;=$G183,P$6&lt;=EDATE($G183,MAX(1,N($E183))-1)),$F183,0))</f>
        <v/>
      </c>
      <c r="Q183" s="21">
        <f>IF($G183="",0,IF(AND(Q$6&gt;=$G183,Q$6&lt;=EDATE($G183,MAX(1,N($E183))-1)),$F183,0))</f>
        <v/>
      </c>
      <c r="R183" s="21">
        <f>IF($G183="",0,IF(AND(R$6&gt;=$G183,R$6&lt;=EDATE($G183,MAX(1,N($E183))-1)),$F183,0))</f>
        <v/>
      </c>
      <c r="S183" s="21">
        <f>IF($G183="",0,IF(AND(S$6&gt;=$G183,S$6&lt;=EDATE($G183,MAX(1,N($E183))-1)),$F183,0))</f>
        <v/>
      </c>
    </row>
    <row r="184">
      <c r="A184" s="14" t="n"/>
      <c r="D184" s="15" t="n"/>
      <c r="F184" s="15">
        <f>IF(D184="","",D184/MAX(1,N(E184)))</f>
        <v/>
      </c>
      <c r="G184" s="20">
        <f>IF(A184="","",EOMONTH(A184,IF(DAY(A184)&gt;=$B$1,1,0)+IF($B$2&lt;=$B$1,1,0)-1)+1)</f>
        <v/>
      </c>
      <c r="H184" s="21">
        <f>IF($G184="",0,IF(AND(H$6&gt;=$G184,H$6&lt;=EDATE($G184,MAX(1,N($E184))-1)),$F184,0))</f>
        <v/>
      </c>
      <c r="I184" s="21">
        <f>IF($G184="",0,IF(AND(I$6&gt;=$G184,I$6&lt;=EDATE($G184,MAX(1,N($E184))-1)),$F184,0))</f>
        <v/>
      </c>
      <c r="J184" s="21">
        <f>IF($G184="",0,IF(AND(J$6&gt;=$G184,J$6&lt;=EDATE($G184,MAX(1,N($E184))-1)),$F184,0))</f>
        <v/>
      </c>
      <c r="K184" s="21">
        <f>IF($G184="",0,IF(AND(K$6&gt;=$G184,K$6&lt;=EDATE($G184,MAX(1,N($E184))-1)),$F184,0))</f>
        <v/>
      </c>
      <c r="L184" s="21">
        <f>IF($G184="",0,IF(AND(L$6&gt;=$G184,L$6&lt;=EDATE($G184,MAX(1,N($E184))-1)),$F184,0))</f>
        <v/>
      </c>
      <c r="M184" s="21">
        <f>IF($G184="",0,IF(AND(M$6&gt;=$G184,M$6&lt;=EDATE($G184,MAX(1,N($E184))-1)),$F184,0))</f>
        <v/>
      </c>
      <c r="N184" s="21">
        <f>IF($G184="",0,IF(AND(N$6&gt;=$G184,N$6&lt;=EDATE($G184,MAX(1,N($E184))-1)),$F184,0))</f>
        <v/>
      </c>
      <c r="O184" s="21">
        <f>IF($G184="",0,IF(AND(O$6&gt;=$G184,O$6&lt;=EDATE($G184,MAX(1,N($E184))-1)),$F184,0))</f>
        <v/>
      </c>
      <c r="P184" s="21">
        <f>IF($G184="",0,IF(AND(P$6&gt;=$G184,P$6&lt;=EDATE($G184,MAX(1,N($E184))-1)),$F184,0))</f>
        <v/>
      </c>
      <c r="Q184" s="21">
        <f>IF($G184="",0,IF(AND(Q$6&gt;=$G184,Q$6&lt;=EDATE($G184,MAX(1,N($E184))-1)),$F184,0))</f>
        <v/>
      </c>
      <c r="R184" s="21">
        <f>IF($G184="",0,IF(AND(R$6&gt;=$G184,R$6&lt;=EDATE($G184,MAX(1,N($E184))-1)),$F184,0))</f>
        <v/>
      </c>
      <c r="S184" s="21">
        <f>IF($G184="",0,IF(AND(S$6&gt;=$G184,S$6&lt;=EDATE($G184,MAX(1,N($E184))-1)),$F184,0))</f>
        <v/>
      </c>
    </row>
    <row r="185">
      <c r="A185" s="14" t="n"/>
      <c r="D185" s="15" t="n"/>
      <c r="F185" s="15">
        <f>IF(D185="","",D185/MAX(1,N(E185)))</f>
        <v/>
      </c>
      <c r="G185" s="20">
        <f>IF(A185="","",EOMONTH(A185,IF(DAY(A185)&gt;=$B$1,1,0)+IF($B$2&lt;=$B$1,1,0)-1)+1)</f>
        <v/>
      </c>
      <c r="H185" s="21">
        <f>IF($G185="",0,IF(AND(H$6&gt;=$G185,H$6&lt;=EDATE($G185,MAX(1,N($E185))-1)),$F185,0))</f>
        <v/>
      </c>
      <c r="I185" s="21">
        <f>IF($G185="",0,IF(AND(I$6&gt;=$G185,I$6&lt;=EDATE($G185,MAX(1,N($E185))-1)),$F185,0))</f>
        <v/>
      </c>
      <c r="J185" s="21">
        <f>IF($G185="",0,IF(AND(J$6&gt;=$G185,J$6&lt;=EDATE($G185,MAX(1,N($E185))-1)),$F185,0))</f>
        <v/>
      </c>
      <c r="K185" s="21">
        <f>IF($G185="",0,IF(AND(K$6&gt;=$G185,K$6&lt;=EDATE($G185,MAX(1,N($E185))-1)),$F185,0))</f>
        <v/>
      </c>
      <c r="L185" s="21">
        <f>IF($G185="",0,IF(AND(L$6&gt;=$G185,L$6&lt;=EDATE($G185,MAX(1,N($E185))-1)),$F185,0))</f>
        <v/>
      </c>
      <c r="M185" s="21">
        <f>IF($G185="",0,IF(AND(M$6&gt;=$G185,M$6&lt;=EDATE($G185,MAX(1,N($E185))-1)),$F185,0))</f>
        <v/>
      </c>
      <c r="N185" s="21">
        <f>IF($G185="",0,IF(AND(N$6&gt;=$G185,N$6&lt;=EDATE($G185,MAX(1,N($E185))-1)),$F185,0))</f>
        <v/>
      </c>
      <c r="O185" s="21">
        <f>IF($G185="",0,IF(AND(O$6&gt;=$G185,O$6&lt;=EDATE($G185,MAX(1,N($E185))-1)),$F185,0))</f>
        <v/>
      </c>
      <c r="P185" s="21">
        <f>IF($G185="",0,IF(AND(P$6&gt;=$G185,P$6&lt;=EDATE($G185,MAX(1,N($E185))-1)),$F185,0))</f>
        <v/>
      </c>
      <c r="Q185" s="21">
        <f>IF($G185="",0,IF(AND(Q$6&gt;=$G185,Q$6&lt;=EDATE($G185,MAX(1,N($E185))-1)),$F185,0))</f>
        <v/>
      </c>
      <c r="R185" s="21">
        <f>IF($G185="",0,IF(AND(R$6&gt;=$G185,R$6&lt;=EDATE($G185,MAX(1,N($E185))-1)),$F185,0))</f>
        <v/>
      </c>
      <c r="S185" s="21">
        <f>IF($G185="",0,IF(AND(S$6&gt;=$G185,S$6&lt;=EDATE($G185,MAX(1,N($E185))-1)),$F185,0))</f>
        <v/>
      </c>
    </row>
    <row r="186">
      <c r="A186" s="14" t="n"/>
      <c r="D186" s="15" t="n"/>
      <c r="F186" s="15">
        <f>IF(D186="","",D186/MAX(1,N(E186)))</f>
        <v/>
      </c>
      <c r="G186" s="20">
        <f>IF(A186="","",EOMONTH(A186,IF(DAY(A186)&gt;=$B$1,1,0)+IF($B$2&lt;=$B$1,1,0)-1)+1)</f>
        <v/>
      </c>
      <c r="H186" s="21">
        <f>IF($G186="",0,IF(AND(H$6&gt;=$G186,H$6&lt;=EDATE($G186,MAX(1,N($E186))-1)),$F186,0))</f>
        <v/>
      </c>
      <c r="I186" s="21">
        <f>IF($G186="",0,IF(AND(I$6&gt;=$G186,I$6&lt;=EDATE($G186,MAX(1,N($E186))-1)),$F186,0))</f>
        <v/>
      </c>
      <c r="J186" s="21">
        <f>IF($G186="",0,IF(AND(J$6&gt;=$G186,J$6&lt;=EDATE($G186,MAX(1,N($E186))-1)),$F186,0))</f>
        <v/>
      </c>
      <c r="K186" s="21">
        <f>IF($G186="",0,IF(AND(K$6&gt;=$G186,K$6&lt;=EDATE($G186,MAX(1,N($E186))-1)),$F186,0))</f>
        <v/>
      </c>
      <c r="L186" s="21">
        <f>IF($G186="",0,IF(AND(L$6&gt;=$G186,L$6&lt;=EDATE($G186,MAX(1,N($E186))-1)),$F186,0))</f>
        <v/>
      </c>
      <c r="M186" s="21">
        <f>IF($G186="",0,IF(AND(M$6&gt;=$G186,M$6&lt;=EDATE($G186,MAX(1,N($E186))-1)),$F186,0))</f>
        <v/>
      </c>
      <c r="N186" s="21">
        <f>IF($G186="",0,IF(AND(N$6&gt;=$G186,N$6&lt;=EDATE($G186,MAX(1,N($E186))-1)),$F186,0))</f>
        <v/>
      </c>
      <c r="O186" s="21">
        <f>IF($G186="",0,IF(AND(O$6&gt;=$G186,O$6&lt;=EDATE($G186,MAX(1,N($E186))-1)),$F186,0))</f>
        <v/>
      </c>
      <c r="P186" s="21">
        <f>IF($G186="",0,IF(AND(P$6&gt;=$G186,P$6&lt;=EDATE($G186,MAX(1,N($E186))-1)),$F186,0))</f>
        <v/>
      </c>
      <c r="Q186" s="21">
        <f>IF($G186="",0,IF(AND(Q$6&gt;=$G186,Q$6&lt;=EDATE($G186,MAX(1,N($E186))-1)),$F186,0))</f>
        <v/>
      </c>
      <c r="R186" s="21">
        <f>IF($G186="",0,IF(AND(R$6&gt;=$G186,R$6&lt;=EDATE($G186,MAX(1,N($E186))-1)),$F186,0))</f>
        <v/>
      </c>
      <c r="S186" s="21">
        <f>IF($G186="",0,IF(AND(S$6&gt;=$G186,S$6&lt;=EDATE($G186,MAX(1,N($E186))-1)),$F186,0))</f>
        <v/>
      </c>
    </row>
    <row r="187">
      <c r="A187" s="14" t="n"/>
      <c r="D187" s="15" t="n"/>
      <c r="F187" s="15">
        <f>IF(D187="","",D187/MAX(1,N(E187)))</f>
        <v/>
      </c>
      <c r="G187" s="20">
        <f>IF(A187="","",EOMONTH(A187,IF(DAY(A187)&gt;=$B$1,1,0)+IF($B$2&lt;=$B$1,1,0)-1)+1)</f>
        <v/>
      </c>
      <c r="H187" s="21">
        <f>IF($G187="",0,IF(AND(H$6&gt;=$G187,H$6&lt;=EDATE($G187,MAX(1,N($E187))-1)),$F187,0))</f>
        <v/>
      </c>
      <c r="I187" s="21">
        <f>IF($G187="",0,IF(AND(I$6&gt;=$G187,I$6&lt;=EDATE($G187,MAX(1,N($E187))-1)),$F187,0))</f>
        <v/>
      </c>
      <c r="J187" s="21">
        <f>IF($G187="",0,IF(AND(J$6&gt;=$G187,J$6&lt;=EDATE($G187,MAX(1,N($E187))-1)),$F187,0))</f>
        <v/>
      </c>
      <c r="K187" s="21">
        <f>IF($G187="",0,IF(AND(K$6&gt;=$G187,K$6&lt;=EDATE($G187,MAX(1,N($E187))-1)),$F187,0))</f>
        <v/>
      </c>
      <c r="L187" s="21">
        <f>IF($G187="",0,IF(AND(L$6&gt;=$G187,L$6&lt;=EDATE($G187,MAX(1,N($E187))-1)),$F187,0))</f>
        <v/>
      </c>
      <c r="M187" s="21">
        <f>IF($G187="",0,IF(AND(M$6&gt;=$G187,M$6&lt;=EDATE($G187,MAX(1,N($E187))-1)),$F187,0))</f>
        <v/>
      </c>
      <c r="N187" s="21">
        <f>IF($G187="",0,IF(AND(N$6&gt;=$G187,N$6&lt;=EDATE($G187,MAX(1,N($E187))-1)),$F187,0))</f>
        <v/>
      </c>
      <c r="O187" s="21">
        <f>IF($G187="",0,IF(AND(O$6&gt;=$G187,O$6&lt;=EDATE($G187,MAX(1,N($E187))-1)),$F187,0))</f>
        <v/>
      </c>
      <c r="P187" s="21">
        <f>IF($G187="",0,IF(AND(P$6&gt;=$G187,P$6&lt;=EDATE($G187,MAX(1,N($E187))-1)),$F187,0))</f>
        <v/>
      </c>
      <c r="Q187" s="21">
        <f>IF($G187="",0,IF(AND(Q$6&gt;=$G187,Q$6&lt;=EDATE($G187,MAX(1,N($E187))-1)),$F187,0))</f>
        <v/>
      </c>
      <c r="R187" s="21">
        <f>IF($G187="",0,IF(AND(R$6&gt;=$G187,R$6&lt;=EDATE($G187,MAX(1,N($E187))-1)),$F187,0))</f>
        <v/>
      </c>
      <c r="S187" s="21">
        <f>IF($G187="",0,IF(AND(S$6&gt;=$G187,S$6&lt;=EDATE($G187,MAX(1,N($E187))-1)),$F187,0))</f>
        <v/>
      </c>
    </row>
    <row r="188">
      <c r="A188" s="14" t="n"/>
      <c r="D188" s="15" t="n"/>
      <c r="F188" s="15">
        <f>IF(D188="","",D188/MAX(1,N(E188)))</f>
        <v/>
      </c>
      <c r="G188" s="20">
        <f>IF(A188="","",EOMONTH(A188,IF(DAY(A188)&gt;=$B$1,1,0)+IF($B$2&lt;=$B$1,1,0)-1)+1)</f>
        <v/>
      </c>
      <c r="H188" s="21">
        <f>IF($G188="",0,IF(AND(H$6&gt;=$G188,H$6&lt;=EDATE($G188,MAX(1,N($E188))-1)),$F188,0))</f>
        <v/>
      </c>
      <c r="I188" s="21">
        <f>IF($G188="",0,IF(AND(I$6&gt;=$G188,I$6&lt;=EDATE($G188,MAX(1,N($E188))-1)),$F188,0))</f>
        <v/>
      </c>
      <c r="J188" s="21">
        <f>IF($G188="",0,IF(AND(J$6&gt;=$G188,J$6&lt;=EDATE($G188,MAX(1,N($E188))-1)),$F188,0))</f>
        <v/>
      </c>
      <c r="K188" s="21">
        <f>IF($G188="",0,IF(AND(K$6&gt;=$G188,K$6&lt;=EDATE($G188,MAX(1,N($E188))-1)),$F188,0))</f>
        <v/>
      </c>
      <c r="L188" s="21">
        <f>IF($G188="",0,IF(AND(L$6&gt;=$G188,L$6&lt;=EDATE($G188,MAX(1,N($E188))-1)),$F188,0))</f>
        <v/>
      </c>
      <c r="M188" s="21">
        <f>IF($G188="",0,IF(AND(M$6&gt;=$G188,M$6&lt;=EDATE($G188,MAX(1,N($E188))-1)),$F188,0))</f>
        <v/>
      </c>
      <c r="N188" s="21">
        <f>IF($G188="",0,IF(AND(N$6&gt;=$G188,N$6&lt;=EDATE($G188,MAX(1,N($E188))-1)),$F188,0))</f>
        <v/>
      </c>
      <c r="O188" s="21">
        <f>IF($G188="",0,IF(AND(O$6&gt;=$G188,O$6&lt;=EDATE($G188,MAX(1,N($E188))-1)),$F188,0))</f>
        <v/>
      </c>
      <c r="P188" s="21">
        <f>IF($G188="",0,IF(AND(P$6&gt;=$G188,P$6&lt;=EDATE($G188,MAX(1,N($E188))-1)),$F188,0))</f>
        <v/>
      </c>
      <c r="Q188" s="21">
        <f>IF($G188="",0,IF(AND(Q$6&gt;=$G188,Q$6&lt;=EDATE($G188,MAX(1,N($E188))-1)),$F188,0))</f>
        <v/>
      </c>
      <c r="R188" s="21">
        <f>IF($G188="",0,IF(AND(R$6&gt;=$G188,R$6&lt;=EDATE($G188,MAX(1,N($E188))-1)),$F188,0))</f>
        <v/>
      </c>
      <c r="S188" s="21">
        <f>IF($G188="",0,IF(AND(S$6&gt;=$G188,S$6&lt;=EDATE($G188,MAX(1,N($E188))-1)),$F188,0))</f>
        <v/>
      </c>
    </row>
    <row r="189">
      <c r="A189" s="14" t="n"/>
      <c r="D189" s="15" t="n"/>
      <c r="F189" s="15">
        <f>IF(D189="","",D189/MAX(1,N(E189)))</f>
        <v/>
      </c>
      <c r="G189" s="20">
        <f>IF(A189="","",EOMONTH(A189,IF(DAY(A189)&gt;=$B$1,1,0)+IF($B$2&lt;=$B$1,1,0)-1)+1)</f>
        <v/>
      </c>
      <c r="H189" s="21">
        <f>IF($G189="",0,IF(AND(H$6&gt;=$G189,H$6&lt;=EDATE($G189,MAX(1,N($E189))-1)),$F189,0))</f>
        <v/>
      </c>
      <c r="I189" s="21">
        <f>IF($G189="",0,IF(AND(I$6&gt;=$G189,I$6&lt;=EDATE($G189,MAX(1,N($E189))-1)),$F189,0))</f>
        <v/>
      </c>
      <c r="J189" s="21">
        <f>IF($G189="",0,IF(AND(J$6&gt;=$G189,J$6&lt;=EDATE($G189,MAX(1,N($E189))-1)),$F189,0))</f>
        <v/>
      </c>
      <c r="K189" s="21">
        <f>IF($G189="",0,IF(AND(K$6&gt;=$G189,K$6&lt;=EDATE($G189,MAX(1,N($E189))-1)),$F189,0))</f>
        <v/>
      </c>
      <c r="L189" s="21">
        <f>IF($G189="",0,IF(AND(L$6&gt;=$G189,L$6&lt;=EDATE($G189,MAX(1,N($E189))-1)),$F189,0))</f>
        <v/>
      </c>
      <c r="M189" s="21">
        <f>IF($G189="",0,IF(AND(M$6&gt;=$G189,M$6&lt;=EDATE($G189,MAX(1,N($E189))-1)),$F189,0))</f>
        <v/>
      </c>
      <c r="N189" s="21">
        <f>IF($G189="",0,IF(AND(N$6&gt;=$G189,N$6&lt;=EDATE($G189,MAX(1,N($E189))-1)),$F189,0))</f>
        <v/>
      </c>
      <c r="O189" s="21">
        <f>IF($G189="",0,IF(AND(O$6&gt;=$G189,O$6&lt;=EDATE($G189,MAX(1,N($E189))-1)),$F189,0))</f>
        <v/>
      </c>
      <c r="P189" s="21">
        <f>IF($G189="",0,IF(AND(P$6&gt;=$G189,P$6&lt;=EDATE($G189,MAX(1,N($E189))-1)),$F189,0))</f>
        <v/>
      </c>
      <c r="Q189" s="21">
        <f>IF($G189="",0,IF(AND(Q$6&gt;=$G189,Q$6&lt;=EDATE($G189,MAX(1,N($E189))-1)),$F189,0))</f>
        <v/>
      </c>
      <c r="R189" s="21">
        <f>IF($G189="",0,IF(AND(R$6&gt;=$G189,R$6&lt;=EDATE($G189,MAX(1,N($E189))-1)),$F189,0))</f>
        <v/>
      </c>
      <c r="S189" s="21">
        <f>IF($G189="",0,IF(AND(S$6&gt;=$G189,S$6&lt;=EDATE($G189,MAX(1,N($E189))-1)),$F189,0))</f>
        <v/>
      </c>
    </row>
    <row r="190">
      <c r="A190" s="14" t="n"/>
      <c r="D190" s="15" t="n"/>
      <c r="F190" s="15">
        <f>IF(D190="","",D190/MAX(1,N(E190)))</f>
        <v/>
      </c>
      <c r="G190" s="20">
        <f>IF(A190="","",EOMONTH(A190,IF(DAY(A190)&gt;=$B$1,1,0)+IF($B$2&lt;=$B$1,1,0)-1)+1)</f>
        <v/>
      </c>
      <c r="H190" s="21">
        <f>IF($G190="",0,IF(AND(H$6&gt;=$G190,H$6&lt;=EDATE($G190,MAX(1,N($E190))-1)),$F190,0))</f>
        <v/>
      </c>
      <c r="I190" s="21">
        <f>IF($G190="",0,IF(AND(I$6&gt;=$G190,I$6&lt;=EDATE($G190,MAX(1,N($E190))-1)),$F190,0))</f>
        <v/>
      </c>
      <c r="J190" s="21">
        <f>IF($G190="",0,IF(AND(J$6&gt;=$G190,J$6&lt;=EDATE($G190,MAX(1,N($E190))-1)),$F190,0))</f>
        <v/>
      </c>
      <c r="K190" s="21">
        <f>IF($G190="",0,IF(AND(K$6&gt;=$G190,K$6&lt;=EDATE($G190,MAX(1,N($E190))-1)),$F190,0))</f>
        <v/>
      </c>
      <c r="L190" s="21">
        <f>IF($G190="",0,IF(AND(L$6&gt;=$G190,L$6&lt;=EDATE($G190,MAX(1,N($E190))-1)),$F190,0))</f>
        <v/>
      </c>
      <c r="M190" s="21">
        <f>IF($G190="",0,IF(AND(M$6&gt;=$G190,M$6&lt;=EDATE($G190,MAX(1,N($E190))-1)),$F190,0))</f>
        <v/>
      </c>
      <c r="N190" s="21">
        <f>IF($G190="",0,IF(AND(N$6&gt;=$G190,N$6&lt;=EDATE($G190,MAX(1,N($E190))-1)),$F190,0))</f>
        <v/>
      </c>
      <c r="O190" s="21">
        <f>IF($G190="",0,IF(AND(O$6&gt;=$G190,O$6&lt;=EDATE($G190,MAX(1,N($E190))-1)),$F190,0))</f>
        <v/>
      </c>
      <c r="P190" s="21">
        <f>IF($G190="",0,IF(AND(P$6&gt;=$G190,P$6&lt;=EDATE($G190,MAX(1,N($E190))-1)),$F190,0))</f>
        <v/>
      </c>
      <c r="Q190" s="21">
        <f>IF($G190="",0,IF(AND(Q$6&gt;=$G190,Q$6&lt;=EDATE($G190,MAX(1,N($E190))-1)),$F190,0))</f>
        <v/>
      </c>
      <c r="R190" s="21">
        <f>IF($G190="",0,IF(AND(R$6&gt;=$G190,R$6&lt;=EDATE($G190,MAX(1,N($E190))-1)),$F190,0))</f>
        <v/>
      </c>
      <c r="S190" s="21">
        <f>IF($G190="",0,IF(AND(S$6&gt;=$G190,S$6&lt;=EDATE($G190,MAX(1,N($E190))-1)),$F190,0))</f>
        <v/>
      </c>
    </row>
    <row r="191">
      <c r="A191" s="14" t="n"/>
      <c r="D191" s="15" t="n"/>
      <c r="F191" s="15">
        <f>IF(D191="","",D191/MAX(1,N(E191)))</f>
        <v/>
      </c>
      <c r="G191" s="20">
        <f>IF(A191="","",EOMONTH(A191,IF(DAY(A191)&gt;=$B$1,1,0)+IF($B$2&lt;=$B$1,1,0)-1)+1)</f>
        <v/>
      </c>
      <c r="H191" s="21">
        <f>IF($G191="",0,IF(AND(H$6&gt;=$G191,H$6&lt;=EDATE($G191,MAX(1,N($E191))-1)),$F191,0))</f>
        <v/>
      </c>
      <c r="I191" s="21">
        <f>IF($G191="",0,IF(AND(I$6&gt;=$G191,I$6&lt;=EDATE($G191,MAX(1,N($E191))-1)),$F191,0))</f>
        <v/>
      </c>
      <c r="J191" s="21">
        <f>IF($G191="",0,IF(AND(J$6&gt;=$G191,J$6&lt;=EDATE($G191,MAX(1,N($E191))-1)),$F191,0))</f>
        <v/>
      </c>
      <c r="K191" s="21">
        <f>IF($G191="",0,IF(AND(K$6&gt;=$G191,K$6&lt;=EDATE($G191,MAX(1,N($E191))-1)),$F191,0))</f>
        <v/>
      </c>
      <c r="L191" s="21">
        <f>IF($G191="",0,IF(AND(L$6&gt;=$G191,L$6&lt;=EDATE($G191,MAX(1,N($E191))-1)),$F191,0))</f>
        <v/>
      </c>
      <c r="M191" s="21">
        <f>IF($G191="",0,IF(AND(M$6&gt;=$G191,M$6&lt;=EDATE($G191,MAX(1,N($E191))-1)),$F191,0))</f>
        <v/>
      </c>
      <c r="N191" s="21">
        <f>IF($G191="",0,IF(AND(N$6&gt;=$G191,N$6&lt;=EDATE($G191,MAX(1,N($E191))-1)),$F191,0))</f>
        <v/>
      </c>
      <c r="O191" s="21">
        <f>IF($G191="",0,IF(AND(O$6&gt;=$G191,O$6&lt;=EDATE($G191,MAX(1,N($E191))-1)),$F191,0))</f>
        <v/>
      </c>
      <c r="P191" s="21">
        <f>IF($G191="",0,IF(AND(P$6&gt;=$G191,P$6&lt;=EDATE($G191,MAX(1,N($E191))-1)),$F191,0))</f>
        <v/>
      </c>
      <c r="Q191" s="21">
        <f>IF($G191="",0,IF(AND(Q$6&gt;=$G191,Q$6&lt;=EDATE($G191,MAX(1,N($E191))-1)),$F191,0))</f>
        <v/>
      </c>
      <c r="R191" s="21">
        <f>IF($G191="",0,IF(AND(R$6&gt;=$G191,R$6&lt;=EDATE($G191,MAX(1,N($E191))-1)),$F191,0))</f>
        <v/>
      </c>
      <c r="S191" s="21">
        <f>IF($G191="",0,IF(AND(S$6&gt;=$G191,S$6&lt;=EDATE($G191,MAX(1,N($E191))-1)),$F191,0))</f>
        <v/>
      </c>
    </row>
    <row r="192">
      <c r="A192" s="14" t="n"/>
      <c r="D192" s="15" t="n"/>
      <c r="F192" s="15">
        <f>IF(D192="","",D192/MAX(1,N(E192)))</f>
        <v/>
      </c>
      <c r="G192" s="20">
        <f>IF(A192="","",EOMONTH(A192,IF(DAY(A192)&gt;=$B$1,1,0)+IF($B$2&lt;=$B$1,1,0)-1)+1)</f>
        <v/>
      </c>
      <c r="H192" s="21">
        <f>IF($G192="",0,IF(AND(H$6&gt;=$G192,H$6&lt;=EDATE($G192,MAX(1,N($E192))-1)),$F192,0))</f>
        <v/>
      </c>
      <c r="I192" s="21">
        <f>IF($G192="",0,IF(AND(I$6&gt;=$G192,I$6&lt;=EDATE($G192,MAX(1,N($E192))-1)),$F192,0))</f>
        <v/>
      </c>
      <c r="J192" s="21">
        <f>IF($G192="",0,IF(AND(J$6&gt;=$G192,J$6&lt;=EDATE($G192,MAX(1,N($E192))-1)),$F192,0))</f>
        <v/>
      </c>
      <c r="K192" s="21">
        <f>IF($G192="",0,IF(AND(K$6&gt;=$G192,K$6&lt;=EDATE($G192,MAX(1,N($E192))-1)),$F192,0))</f>
        <v/>
      </c>
      <c r="L192" s="21">
        <f>IF($G192="",0,IF(AND(L$6&gt;=$G192,L$6&lt;=EDATE($G192,MAX(1,N($E192))-1)),$F192,0))</f>
        <v/>
      </c>
      <c r="M192" s="21">
        <f>IF($G192="",0,IF(AND(M$6&gt;=$G192,M$6&lt;=EDATE($G192,MAX(1,N($E192))-1)),$F192,0))</f>
        <v/>
      </c>
      <c r="N192" s="21">
        <f>IF($G192="",0,IF(AND(N$6&gt;=$G192,N$6&lt;=EDATE($G192,MAX(1,N($E192))-1)),$F192,0))</f>
        <v/>
      </c>
      <c r="O192" s="21">
        <f>IF($G192="",0,IF(AND(O$6&gt;=$G192,O$6&lt;=EDATE($G192,MAX(1,N($E192))-1)),$F192,0))</f>
        <v/>
      </c>
      <c r="P192" s="21">
        <f>IF($G192="",0,IF(AND(P$6&gt;=$G192,P$6&lt;=EDATE($G192,MAX(1,N($E192))-1)),$F192,0))</f>
        <v/>
      </c>
      <c r="Q192" s="21">
        <f>IF($G192="",0,IF(AND(Q$6&gt;=$G192,Q$6&lt;=EDATE($G192,MAX(1,N($E192))-1)),$F192,0))</f>
        <v/>
      </c>
      <c r="R192" s="21">
        <f>IF($G192="",0,IF(AND(R$6&gt;=$G192,R$6&lt;=EDATE($G192,MAX(1,N($E192))-1)),$F192,0))</f>
        <v/>
      </c>
      <c r="S192" s="21">
        <f>IF($G192="",0,IF(AND(S$6&gt;=$G192,S$6&lt;=EDATE($G192,MAX(1,N($E192))-1)),$F192,0))</f>
        <v/>
      </c>
    </row>
    <row r="193">
      <c r="A193" s="14" t="n"/>
      <c r="D193" s="15" t="n"/>
      <c r="F193" s="15">
        <f>IF(D193="","",D193/MAX(1,N(E193)))</f>
        <v/>
      </c>
      <c r="G193" s="20">
        <f>IF(A193="","",EOMONTH(A193,IF(DAY(A193)&gt;=$B$1,1,0)+IF($B$2&lt;=$B$1,1,0)-1)+1)</f>
        <v/>
      </c>
      <c r="H193" s="21">
        <f>IF($G193="",0,IF(AND(H$6&gt;=$G193,H$6&lt;=EDATE($G193,MAX(1,N($E193))-1)),$F193,0))</f>
        <v/>
      </c>
      <c r="I193" s="21">
        <f>IF($G193="",0,IF(AND(I$6&gt;=$G193,I$6&lt;=EDATE($G193,MAX(1,N($E193))-1)),$F193,0))</f>
        <v/>
      </c>
      <c r="J193" s="21">
        <f>IF($G193="",0,IF(AND(J$6&gt;=$G193,J$6&lt;=EDATE($G193,MAX(1,N($E193))-1)),$F193,0))</f>
        <v/>
      </c>
      <c r="K193" s="21">
        <f>IF($G193="",0,IF(AND(K$6&gt;=$G193,K$6&lt;=EDATE($G193,MAX(1,N($E193))-1)),$F193,0))</f>
        <v/>
      </c>
      <c r="L193" s="21">
        <f>IF($G193="",0,IF(AND(L$6&gt;=$G193,L$6&lt;=EDATE($G193,MAX(1,N($E193))-1)),$F193,0))</f>
        <v/>
      </c>
      <c r="M193" s="21">
        <f>IF($G193="",0,IF(AND(M$6&gt;=$G193,M$6&lt;=EDATE($G193,MAX(1,N($E193))-1)),$F193,0))</f>
        <v/>
      </c>
      <c r="N193" s="21">
        <f>IF($G193="",0,IF(AND(N$6&gt;=$G193,N$6&lt;=EDATE($G193,MAX(1,N($E193))-1)),$F193,0))</f>
        <v/>
      </c>
      <c r="O193" s="21">
        <f>IF($G193="",0,IF(AND(O$6&gt;=$G193,O$6&lt;=EDATE($G193,MAX(1,N($E193))-1)),$F193,0))</f>
        <v/>
      </c>
      <c r="P193" s="21">
        <f>IF($G193="",0,IF(AND(P$6&gt;=$G193,P$6&lt;=EDATE($G193,MAX(1,N($E193))-1)),$F193,0))</f>
        <v/>
      </c>
      <c r="Q193" s="21">
        <f>IF($G193="",0,IF(AND(Q$6&gt;=$G193,Q$6&lt;=EDATE($G193,MAX(1,N($E193))-1)),$F193,0))</f>
        <v/>
      </c>
      <c r="R193" s="21">
        <f>IF($G193="",0,IF(AND(R$6&gt;=$G193,R$6&lt;=EDATE($G193,MAX(1,N($E193))-1)),$F193,0))</f>
        <v/>
      </c>
      <c r="S193" s="21">
        <f>IF($G193="",0,IF(AND(S$6&gt;=$G193,S$6&lt;=EDATE($G193,MAX(1,N($E193))-1)),$F193,0))</f>
        <v/>
      </c>
    </row>
    <row r="194">
      <c r="A194" s="14" t="n"/>
      <c r="D194" s="15" t="n"/>
      <c r="F194" s="15">
        <f>IF(D194="","",D194/MAX(1,N(E194)))</f>
        <v/>
      </c>
      <c r="G194" s="20">
        <f>IF(A194="","",EOMONTH(A194,IF(DAY(A194)&gt;=$B$1,1,0)+IF($B$2&lt;=$B$1,1,0)-1)+1)</f>
        <v/>
      </c>
      <c r="H194" s="21">
        <f>IF($G194="",0,IF(AND(H$6&gt;=$G194,H$6&lt;=EDATE($G194,MAX(1,N($E194))-1)),$F194,0))</f>
        <v/>
      </c>
      <c r="I194" s="21">
        <f>IF($G194="",0,IF(AND(I$6&gt;=$G194,I$6&lt;=EDATE($G194,MAX(1,N($E194))-1)),$F194,0))</f>
        <v/>
      </c>
      <c r="J194" s="21">
        <f>IF($G194="",0,IF(AND(J$6&gt;=$G194,J$6&lt;=EDATE($G194,MAX(1,N($E194))-1)),$F194,0))</f>
        <v/>
      </c>
      <c r="K194" s="21">
        <f>IF($G194="",0,IF(AND(K$6&gt;=$G194,K$6&lt;=EDATE($G194,MAX(1,N($E194))-1)),$F194,0))</f>
        <v/>
      </c>
      <c r="L194" s="21">
        <f>IF($G194="",0,IF(AND(L$6&gt;=$G194,L$6&lt;=EDATE($G194,MAX(1,N($E194))-1)),$F194,0))</f>
        <v/>
      </c>
      <c r="M194" s="21">
        <f>IF($G194="",0,IF(AND(M$6&gt;=$G194,M$6&lt;=EDATE($G194,MAX(1,N($E194))-1)),$F194,0))</f>
        <v/>
      </c>
      <c r="N194" s="21">
        <f>IF($G194="",0,IF(AND(N$6&gt;=$G194,N$6&lt;=EDATE($G194,MAX(1,N($E194))-1)),$F194,0))</f>
        <v/>
      </c>
      <c r="O194" s="21">
        <f>IF($G194="",0,IF(AND(O$6&gt;=$G194,O$6&lt;=EDATE($G194,MAX(1,N($E194))-1)),$F194,0))</f>
        <v/>
      </c>
      <c r="P194" s="21">
        <f>IF($G194="",0,IF(AND(P$6&gt;=$G194,P$6&lt;=EDATE($G194,MAX(1,N($E194))-1)),$F194,0))</f>
        <v/>
      </c>
      <c r="Q194" s="21">
        <f>IF($G194="",0,IF(AND(Q$6&gt;=$G194,Q$6&lt;=EDATE($G194,MAX(1,N($E194))-1)),$F194,0))</f>
        <v/>
      </c>
      <c r="R194" s="21">
        <f>IF($G194="",0,IF(AND(R$6&gt;=$G194,R$6&lt;=EDATE($G194,MAX(1,N($E194))-1)),$F194,0))</f>
        <v/>
      </c>
      <c r="S194" s="21">
        <f>IF($G194="",0,IF(AND(S$6&gt;=$G194,S$6&lt;=EDATE($G194,MAX(1,N($E194))-1)),$F194,0))</f>
        <v/>
      </c>
    </row>
    <row r="195">
      <c r="A195" s="14" t="n"/>
      <c r="D195" s="15" t="n"/>
      <c r="F195" s="15">
        <f>IF(D195="","",D195/MAX(1,N(E195)))</f>
        <v/>
      </c>
      <c r="G195" s="20">
        <f>IF(A195="","",EOMONTH(A195,IF(DAY(A195)&gt;=$B$1,1,0)+IF($B$2&lt;=$B$1,1,0)-1)+1)</f>
        <v/>
      </c>
      <c r="H195" s="21">
        <f>IF($G195="",0,IF(AND(H$6&gt;=$G195,H$6&lt;=EDATE($G195,MAX(1,N($E195))-1)),$F195,0))</f>
        <v/>
      </c>
      <c r="I195" s="21">
        <f>IF($G195="",0,IF(AND(I$6&gt;=$G195,I$6&lt;=EDATE($G195,MAX(1,N($E195))-1)),$F195,0))</f>
        <v/>
      </c>
      <c r="J195" s="21">
        <f>IF($G195="",0,IF(AND(J$6&gt;=$G195,J$6&lt;=EDATE($G195,MAX(1,N($E195))-1)),$F195,0))</f>
        <v/>
      </c>
      <c r="K195" s="21">
        <f>IF($G195="",0,IF(AND(K$6&gt;=$G195,K$6&lt;=EDATE($G195,MAX(1,N($E195))-1)),$F195,0))</f>
        <v/>
      </c>
      <c r="L195" s="21">
        <f>IF($G195="",0,IF(AND(L$6&gt;=$G195,L$6&lt;=EDATE($G195,MAX(1,N($E195))-1)),$F195,0))</f>
        <v/>
      </c>
      <c r="M195" s="21">
        <f>IF($G195="",0,IF(AND(M$6&gt;=$G195,M$6&lt;=EDATE($G195,MAX(1,N($E195))-1)),$F195,0))</f>
        <v/>
      </c>
      <c r="N195" s="21">
        <f>IF($G195="",0,IF(AND(N$6&gt;=$G195,N$6&lt;=EDATE($G195,MAX(1,N($E195))-1)),$F195,0))</f>
        <v/>
      </c>
      <c r="O195" s="21">
        <f>IF($G195="",0,IF(AND(O$6&gt;=$G195,O$6&lt;=EDATE($G195,MAX(1,N($E195))-1)),$F195,0))</f>
        <v/>
      </c>
      <c r="P195" s="21">
        <f>IF($G195="",0,IF(AND(P$6&gt;=$G195,P$6&lt;=EDATE($G195,MAX(1,N($E195))-1)),$F195,0))</f>
        <v/>
      </c>
      <c r="Q195" s="21">
        <f>IF($G195="",0,IF(AND(Q$6&gt;=$G195,Q$6&lt;=EDATE($G195,MAX(1,N($E195))-1)),$F195,0))</f>
        <v/>
      </c>
      <c r="R195" s="21">
        <f>IF($G195="",0,IF(AND(R$6&gt;=$G195,R$6&lt;=EDATE($G195,MAX(1,N($E195))-1)),$F195,0))</f>
        <v/>
      </c>
      <c r="S195" s="21">
        <f>IF($G195="",0,IF(AND(S$6&gt;=$G195,S$6&lt;=EDATE($G195,MAX(1,N($E195))-1)),$F195,0))</f>
        <v/>
      </c>
    </row>
    <row r="196">
      <c r="A196" s="14" t="n"/>
      <c r="D196" s="15" t="n"/>
      <c r="F196" s="15">
        <f>IF(D196="","",D196/MAX(1,N(E196)))</f>
        <v/>
      </c>
      <c r="G196" s="20">
        <f>IF(A196="","",EOMONTH(A196,IF(DAY(A196)&gt;=$B$1,1,0)+IF($B$2&lt;=$B$1,1,0)-1)+1)</f>
        <v/>
      </c>
      <c r="H196" s="21">
        <f>IF($G196="",0,IF(AND(H$6&gt;=$G196,H$6&lt;=EDATE($G196,MAX(1,N($E196))-1)),$F196,0))</f>
        <v/>
      </c>
      <c r="I196" s="21">
        <f>IF($G196="",0,IF(AND(I$6&gt;=$G196,I$6&lt;=EDATE($G196,MAX(1,N($E196))-1)),$F196,0))</f>
        <v/>
      </c>
      <c r="J196" s="21">
        <f>IF($G196="",0,IF(AND(J$6&gt;=$G196,J$6&lt;=EDATE($G196,MAX(1,N($E196))-1)),$F196,0))</f>
        <v/>
      </c>
      <c r="K196" s="21">
        <f>IF($G196="",0,IF(AND(K$6&gt;=$G196,K$6&lt;=EDATE($G196,MAX(1,N($E196))-1)),$F196,0))</f>
        <v/>
      </c>
      <c r="L196" s="21">
        <f>IF($G196="",0,IF(AND(L$6&gt;=$G196,L$6&lt;=EDATE($G196,MAX(1,N($E196))-1)),$F196,0))</f>
        <v/>
      </c>
      <c r="M196" s="21">
        <f>IF($G196="",0,IF(AND(M$6&gt;=$G196,M$6&lt;=EDATE($G196,MAX(1,N($E196))-1)),$F196,0))</f>
        <v/>
      </c>
      <c r="N196" s="21">
        <f>IF($G196="",0,IF(AND(N$6&gt;=$G196,N$6&lt;=EDATE($G196,MAX(1,N($E196))-1)),$F196,0))</f>
        <v/>
      </c>
      <c r="O196" s="21">
        <f>IF($G196="",0,IF(AND(O$6&gt;=$G196,O$6&lt;=EDATE($G196,MAX(1,N($E196))-1)),$F196,0))</f>
        <v/>
      </c>
      <c r="P196" s="21">
        <f>IF($G196="",0,IF(AND(P$6&gt;=$G196,P$6&lt;=EDATE($G196,MAX(1,N($E196))-1)),$F196,0))</f>
        <v/>
      </c>
      <c r="Q196" s="21">
        <f>IF($G196="",0,IF(AND(Q$6&gt;=$G196,Q$6&lt;=EDATE($G196,MAX(1,N($E196))-1)),$F196,0))</f>
        <v/>
      </c>
      <c r="R196" s="21">
        <f>IF($G196="",0,IF(AND(R$6&gt;=$G196,R$6&lt;=EDATE($G196,MAX(1,N($E196))-1)),$F196,0))</f>
        <v/>
      </c>
      <c r="S196" s="21">
        <f>IF($G196="",0,IF(AND(S$6&gt;=$G196,S$6&lt;=EDATE($G196,MAX(1,N($E196))-1)),$F196,0))</f>
        <v/>
      </c>
    </row>
    <row r="197">
      <c r="A197" s="14" t="n"/>
      <c r="D197" s="15" t="n"/>
      <c r="F197" s="15">
        <f>IF(D197="","",D197/MAX(1,N(E197)))</f>
        <v/>
      </c>
      <c r="G197" s="20">
        <f>IF(A197="","",EOMONTH(A197,IF(DAY(A197)&gt;=$B$1,1,0)+IF($B$2&lt;=$B$1,1,0)-1)+1)</f>
        <v/>
      </c>
      <c r="H197" s="21">
        <f>IF($G197="",0,IF(AND(H$6&gt;=$G197,H$6&lt;=EDATE($G197,MAX(1,N($E197))-1)),$F197,0))</f>
        <v/>
      </c>
      <c r="I197" s="21">
        <f>IF($G197="",0,IF(AND(I$6&gt;=$G197,I$6&lt;=EDATE($G197,MAX(1,N($E197))-1)),$F197,0))</f>
        <v/>
      </c>
      <c r="J197" s="21">
        <f>IF($G197="",0,IF(AND(J$6&gt;=$G197,J$6&lt;=EDATE($G197,MAX(1,N($E197))-1)),$F197,0))</f>
        <v/>
      </c>
      <c r="K197" s="21">
        <f>IF($G197="",0,IF(AND(K$6&gt;=$G197,K$6&lt;=EDATE($G197,MAX(1,N($E197))-1)),$F197,0))</f>
        <v/>
      </c>
      <c r="L197" s="21">
        <f>IF($G197="",0,IF(AND(L$6&gt;=$G197,L$6&lt;=EDATE($G197,MAX(1,N($E197))-1)),$F197,0))</f>
        <v/>
      </c>
      <c r="M197" s="21">
        <f>IF($G197="",0,IF(AND(M$6&gt;=$G197,M$6&lt;=EDATE($G197,MAX(1,N($E197))-1)),$F197,0))</f>
        <v/>
      </c>
      <c r="N197" s="21">
        <f>IF($G197="",0,IF(AND(N$6&gt;=$G197,N$6&lt;=EDATE($G197,MAX(1,N($E197))-1)),$F197,0))</f>
        <v/>
      </c>
      <c r="O197" s="21">
        <f>IF($G197="",0,IF(AND(O$6&gt;=$G197,O$6&lt;=EDATE($G197,MAX(1,N($E197))-1)),$F197,0))</f>
        <v/>
      </c>
      <c r="P197" s="21">
        <f>IF($G197="",0,IF(AND(P$6&gt;=$G197,P$6&lt;=EDATE($G197,MAX(1,N($E197))-1)),$F197,0))</f>
        <v/>
      </c>
      <c r="Q197" s="21">
        <f>IF($G197="",0,IF(AND(Q$6&gt;=$G197,Q$6&lt;=EDATE($G197,MAX(1,N($E197))-1)),$F197,0))</f>
        <v/>
      </c>
      <c r="R197" s="21">
        <f>IF($G197="",0,IF(AND(R$6&gt;=$G197,R$6&lt;=EDATE($G197,MAX(1,N($E197))-1)),$F197,0))</f>
        <v/>
      </c>
      <c r="S197" s="21">
        <f>IF($G197="",0,IF(AND(S$6&gt;=$G197,S$6&lt;=EDATE($G197,MAX(1,N($E197))-1)),$F197,0))</f>
        <v/>
      </c>
    </row>
    <row r="198">
      <c r="A198" s="14" t="n"/>
      <c r="D198" s="15" t="n"/>
      <c r="F198" s="15">
        <f>IF(D198="","",D198/MAX(1,N(E198)))</f>
        <v/>
      </c>
      <c r="G198" s="20">
        <f>IF(A198="","",EOMONTH(A198,IF(DAY(A198)&gt;=$B$1,1,0)+IF($B$2&lt;=$B$1,1,0)-1)+1)</f>
        <v/>
      </c>
      <c r="H198" s="21">
        <f>IF($G198="",0,IF(AND(H$6&gt;=$G198,H$6&lt;=EDATE($G198,MAX(1,N($E198))-1)),$F198,0))</f>
        <v/>
      </c>
      <c r="I198" s="21">
        <f>IF($G198="",0,IF(AND(I$6&gt;=$G198,I$6&lt;=EDATE($G198,MAX(1,N($E198))-1)),$F198,0))</f>
        <v/>
      </c>
      <c r="J198" s="21">
        <f>IF($G198="",0,IF(AND(J$6&gt;=$G198,J$6&lt;=EDATE($G198,MAX(1,N($E198))-1)),$F198,0))</f>
        <v/>
      </c>
      <c r="K198" s="21">
        <f>IF($G198="",0,IF(AND(K$6&gt;=$G198,K$6&lt;=EDATE($G198,MAX(1,N($E198))-1)),$F198,0))</f>
        <v/>
      </c>
      <c r="L198" s="21">
        <f>IF($G198="",0,IF(AND(L$6&gt;=$G198,L$6&lt;=EDATE($G198,MAX(1,N($E198))-1)),$F198,0))</f>
        <v/>
      </c>
      <c r="M198" s="21">
        <f>IF($G198="",0,IF(AND(M$6&gt;=$G198,M$6&lt;=EDATE($G198,MAX(1,N($E198))-1)),$F198,0))</f>
        <v/>
      </c>
      <c r="N198" s="21">
        <f>IF($G198="",0,IF(AND(N$6&gt;=$G198,N$6&lt;=EDATE($G198,MAX(1,N($E198))-1)),$F198,0))</f>
        <v/>
      </c>
      <c r="O198" s="21">
        <f>IF($G198="",0,IF(AND(O$6&gt;=$G198,O$6&lt;=EDATE($G198,MAX(1,N($E198))-1)),$F198,0))</f>
        <v/>
      </c>
      <c r="P198" s="21">
        <f>IF($G198="",0,IF(AND(P$6&gt;=$G198,P$6&lt;=EDATE($G198,MAX(1,N($E198))-1)),$F198,0))</f>
        <v/>
      </c>
      <c r="Q198" s="21">
        <f>IF($G198="",0,IF(AND(Q$6&gt;=$G198,Q$6&lt;=EDATE($G198,MAX(1,N($E198))-1)),$F198,0))</f>
        <v/>
      </c>
      <c r="R198" s="21">
        <f>IF($G198="",0,IF(AND(R$6&gt;=$G198,R$6&lt;=EDATE($G198,MAX(1,N($E198))-1)),$F198,0))</f>
        <v/>
      </c>
      <c r="S198" s="21">
        <f>IF($G198="",0,IF(AND(S$6&gt;=$G198,S$6&lt;=EDATE($G198,MAX(1,N($E198))-1)),$F198,0))</f>
        <v/>
      </c>
    </row>
    <row r="199">
      <c r="A199" s="14" t="n"/>
      <c r="D199" s="15" t="n"/>
      <c r="F199" s="15">
        <f>IF(D199="","",D199/MAX(1,N(E199)))</f>
        <v/>
      </c>
      <c r="G199" s="20">
        <f>IF(A199="","",EOMONTH(A199,IF(DAY(A199)&gt;=$B$1,1,0)+IF($B$2&lt;=$B$1,1,0)-1)+1)</f>
        <v/>
      </c>
      <c r="H199" s="21">
        <f>IF($G199="",0,IF(AND(H$6&gt;=$G199,H$6&lt;=EDATE($G199,MAX(1,N($E199))-1)),$F199,0))</f>
        <v/>
      </c>
      <c r="I199" s="21">
        <f>IF($G199="",0,IF(AND(I$6&gt;=$G199,I$6&lt;=EDATE($G199,MAX(1,N($E199))-1)),$F199,0))</f>
        <v/>
      </c>
      <c r="J199" s="21">
        <f>IF($G199="",0,IF(AND(J$6&gt;=$G199,J$6&lt;=EDATE($G199,MAX(1,N($E199))-1)),$F199,0))</f>
        <v/>
      </c>
      <c r="K199" s="21">
        <f>IF($G199="",0,IF(AND(K$6&gt;=$G199,K$6&lt;=EDATE($G199,MAX(1,N($E199))-1)),$F199,0))</f>
        <v/>
      </c>
      <c r="L199" s="21">
        <f>IF($G199="",0,IF(AND(L$6&gt;=$G199,L$6&lt;=EDATE($G199,MAX(1,N($E199))-1)),$F199,0))</f>
        <v/>
      </c>
      <c r="M199" s="21">
        <f>IF($G199="",0,IF(AND(M$6&gt;=$G199,M$6&lt;=EDATE($G199,MAX(1,N($E199))-1)),$F199,0))</f>
        <v/>
      </c>
      <c r="N199" s="21">
        <f>IF($G199="",0,IF(AND(N$6&gt;=$G199,N$6&lt;=EDATE($G199,MAX(1,N($E199))-1)),$F199,0))</f>
        <v/>
      </c>
      <c r="O199" s="21">
        <f>IF($G199="",0,IF(AND(O$6&gt;=$G199,O$6&lt;=EDATE($G199,MAX(1,N($E199))-1)),$F199,0))</f>
        <v/>
      </c>
      <c r="P199" s="21">
        <f>IF($G199="",0,IF(AND(P$6&gt;=$G199,P$6&lt;=EDATE($G199,MAX(1,N($E199))-1)),$F199,0))</f>
        <v/>
      </c>
      <c r="Q199" s="21">
        <f>IF($G199="",0,IF(AND(Q$6&gt;=$G199,Q$6&lt;=EDATE($G199,MAX(1,N($E199))-1)),$F199,0))</f>
        <v/>
      </c>
      <c r="R199" s="21">
        <f>IF($G199="",0,IF(AND(R$6&gt;=$G199,R$6&lt;=EDATE($G199,MAX(1,N($E199))-1)),$F199,0))</f>
        <v/>
      </c>
      <c r="S199" s="21">
        <f>IF($G199="",0,IF(AND(S$6&gt;=$G199,S$6&lt;=EDATE($G199,MAX(1,N($E199))-1)),$F199,0))</f>
        <v/>
      </c>
    </row>
    <row r="200">
      <c r="A200" s="14" t="n"/>
      <c r="D200" s="15" t="n"/>
      <c r="F200" s="15">
        <f>IF(D200="","",D200/MAX(1,N(E200)))</f>
        <v/>
      </c>
      <c r="G200" s="20">
        <f>IF(A200="","",EOMONTH(A200,IF(DAY(A200)&gt;=$B$1,1,0)+IF($B$2&lt;=$B$1,1,0)-1)+1)</f>
        <v/>
      </c>
      <c r="H200" s="21">
        <f>IF($G200="",0,IF(AND(H$6&gt;=$G200,H$6&lt;=EDATE($G200,MAX(1,N($E200))-1)),$F200,0))</f>
        <v/>
      </c>
      <c r="I200" s="21">
        <f>IF($G200="",0,IF(AND(I$6&gt;=$G200,I$6&lt;=EDATE($G200,MAX(1,N($E200))-1)),$F200,0))</f>
        <v/>
      </c>
      <c r="J200" s="21">
        <f>IF($G200="",0,IF(AND(J$6&gt;=$G200,J$6&lt;=EDATE($G200,MAX(1,N($E200))-1)),$F200,0))</f>
        <v/>
      </c>
      <c r="K200" s="21">
        <f>IF($G200="",0,IF(AND(K$6&gt;=$G200,K$6&lt;=EDATE($G200,MAX(1,N($E200))-1)),$F200,0))</f>
        <v/>
      </c>
      <c r="L200" s="21">
        <f>IF($G200="",0,IF(AND(L$6&gt;=$G200,L$6&lt;=EDATE($G200,MAX(1,N($E200))-1)),$F200,0))</f>
        <v/>
      </c>
      <c r="M200" s="21">
        <f>IF($G200="",0,IF(AND(M$6&gt;=$G200,M$6&lt;=EDATE($G200,MAX(1,N($E200))-1)),$F200,0))</f>
        <v/>
      </c>
      <c r="N200" s="21">
        <f>IF($G200="",0,IF(AND(N$6&gt;=$G200,N$6&lt;=EDATE($G200,MAX(1,N($E200))-1)),$F200,0))</f>
        <v/>
      </c>
      <c r="O200" s="21">
        <f>IF($G200="",0,IF(AND(O$6&gt;=$G200,O$6&lt;=EDATE($G200,MAX(1,N($E200))-1)),$F200,0))</f>
        <v/>
      </c>
      <c r="P200" s="21">
        <f>IF($G200="",0,IF(AND(P$6&gt;=$G200,P$6&lt;=EDATE($G200,MAX(1,N($E200))-1)),$F200,0))</f>
        <v/>
      </c>
      <c r="Q200" s="21">
        <f>IF($G200="",0,IF(AND(Q$6&gt;=$G200,Q$6&lt;=EDATE($G200,MAX(1,N($E200))-1)),$F200,0))</f>
        <v/>
      </c>
      <c r="R200" s="21">
        <f>IF($G200="",0,IF(AND(R$6&gt;=$G200,R$6&lt;=EDATE($G200,MAX(1,N($E200))-1)),$F200,0))</f>
        <v/>
      </c>
      <c r="S200" s="21">
        <f>IF($G200="",0,IF(AND(S$6&gt;=$G200,S$6&lt;=EDATE($G200,MAX(1,N($E200))-1)),$F200,0))</f>
        <v/>
      </c>
    </row>
    <row r="201">
      <c r="A201" s="14" t="n"/>
      <c r="D201" s="15" t="n"/>
      <c r="F201" s="15">
        <f>IF(D201="","",D201/MAX(1,N(E201)))</f>
        <v/>
      </c>
      <c r="G201" s="20">
        <f>IF(A201="","",EOMONTH(A201,IF(DAY(A201)&gt;=$B$1,1,0)+IF($B$2&lt;=$B$1,1,0)-1)+1)</f>
        <v/>
      </c>
      <c r="H201" s="21">
        <f>IF($G201="",0,IF(AND(H$6&gt;=$G201,H$6&lt;=EDATE($G201,MAX(1,N($E201))-1)),$F201,0))</f>
        <v/>
      </c>
      <c r="I201" s="21">
        <f>IF($G201="",0,IF(AND(I$6&gt;=$G201,I$6&lt;=EDATE($G201,MAX(1,N($E201))-1)),$F201,0))</f>
        <v/>
      </c>
      <c r="J201" s="21">
        <f>IF($G201="",0,IF(AND(J$6&gt;=$G201,J$6&lt;=EDATE($G201,MAX(1,N($E201))-1)),$F201,0))</f>
        <v/>
      </c>
      <c r="K201" s="21">
        <f>IF($G201="",0,IF(AND(K$6&gt;=$G201,K$6&lt;=EDATE($G201,MAX(1,N($E201))-1)),$F201,0))</f>
        <v/>
      </c>
      <c r="L201" s="21">
        <f>IF($G201="",0,IF(AND(L$6&gt;=$G201,L$6&lt;=EDATE($G201,MAX(1,N($E201))-1)),$F201,0))</f>
        <v/>
      </c>
      <c r="M201" s="21">
        <f>IF($G201="",0,IF(AND(M$6&gt;=$G201,M$6&lt;=EDATE($G201,MAX(1,N($E201))-1)),$F201,0))</f>
        <v/>
      </c>
      <c r="N201" s="21">
        <f>IF($G201="",0,IF(AND(N$6&gt;=$G201,N$6&lt;=EDATE($G201,MAX(1,N($E201))-1)),$F201,0))</f>
        <v/>
      </c>
      <c r="O201" s="21">
        <f>IF($G201="",0,IF(AND(O$6&gt;=$G201,O$6&lt;=EDATE($G201,MAX(1,N($E201))-1)),$F201,0))</f>
        <v/>
      </c>
      <c r="P201" s="21">
        <f>IF($G201="",0,IF(AND(P$6&gt;=$G201,P$6&lt;=EDATE($G201,MAX(1,N($E201))-1)),$F201,0))</f>
        <v/>
      </c>
      <c r="Q201" s="21">
        <f>IF($G201="",0,IF(AND(Q$6&gt;=$G201,Q$6&lt;=EDATE($G201,MAX(1,N($E201))-1)),$F201,0))</f>
        <v/>
      </c>
      <c r="R201" s="21">
        <f>IF($G201="",0,IF(AND(R$6&gt;=$G201,R$6&lt;=EDATE($G201,MAX(1,N($E201))-1)),$F201,0))</f>
        <v/>
      </c>
      <c r="S201" s="21">
        <f>IF($G201="",0,IF(AND(S$6&gt;=$G201,S$6&lt;=EDATE($G201,MAX(1,N($E201))-1)),$F201,0))</f>
        <v/>
      </c>
    </row>
    <row r="202">
      <c r="A202" s="14" t="n"/>
      <c r="D202" s="15" t="n"/>
      <c r="F202" s="15">
        <f>IF(D202="","",D202/MAX(1,N(E202)))</f>
        <v/>
      </c>
      <c r="G202" s="20">
        <f>IF(A202="","",EOMONTH(A202,IF(DAY(A202)&gt;=$B$1,1,0)+IF($B$2&lt;=$B$1,1,0)-1)+1)</f>
        <v/>
      </c>
      <c r="H202" s="21">
        <f>IF($G202="",0,IF(AND(H$6&gt;=$G202,H$6&lt;=EDATE($G202,MAX(1,N($E202))-1)),$F202,0))</f>
        <v/>
      </c>
      <c r="I202" s="21">
        <f>IF($G202="",0,IF(AND(I$6&gt;=$G202,I$6&lt;=EDATE($G202,MAX(1,N($E202))-1)),$F202,0))</f>
        <v/>
      </c>
      <c r="J202" s="21">
        <f>IF($G202="",0,IF(AND(J$6&gt;=$G202,J$6&lt;=EDATE($G202,MAX(1,N($E202))-1)),$F202,0))</f>
        <v/>
      </c>
      <c r="K202" s="21">
        <f>IF($G202="",0,IF(AND(K$6&gt;=$G202,K$6&lt;=EDATE($G202,MAX(1,N($E202))-1)),$F202,0))</f>
        <v/>
      </c>
      <c r="L202" s="21">
        <f>IF($G202="",0,IF(AND(L$6&gt;=$G202,L$6&lt;=EDATE($G202,MAX(1,N($E202))-1)),$F202,0))</f>
        <v/>
      </c>
      <c r="M202" s="21">
        <f>IF($G202="",0,IF(AND(M$6&gt;=$G202,M$6&lt;=EDATE($G202,MAX(1,N($E202))-1)),$F202,0))</f>
        <v/>
      </c>
      <c r="N202" s="21">
        <f>IF($G202="",0,IF(AND(N$6&gt;=$G202,N$6&lt;=EDATE($G202,MAX(1,N($E202))-1)),$F202,0))</f>
        <v/>
      </c>
      <c r="O202" s="21">
        <f>IF($G202="",0,IF(AND(O$6&gt;=$G202,O$6&lt;=EDATE($G202,MAX(1,N($E202))-1)),$F202,0))</f>
        <v/>
      </c>
      <c r="P202" s="21">
        <f>IF($G202="",0,IF(AND(P$6&gt;=$G202,P$6&lt;=EDATE($G202,MAX(1,N($E202))-1)),$F202,0))</f>
        <v/>
      </c>
      <c r="Q202" s="21">
        <f>IF($G202="",0,IF(AND(Q$6&gt;=$G202,Q$6&lt;=EDATE($G202,MAX(1,N($E202))-1)),$F202,0))</f>
        <v/>
      </c>
      <c r="R202" s="21">
        <f>IF($G202="",0,IF(AND(R$6&gt;=$G202,R$6&lt;=EDATE($G202,MAX(1,N($E202))-1)),$F202,0))</f>
        <v/>
      </c>
      <c r="S202" s="21">
        <f>IF($G202="",0,IF(AND(S$6&gt;=$G202,S$6&lt;=EDATE($G202,MAX(1,N($E202))-1)),$F202,0))</f>
        <v/>
      </c>
    </row>
    <row r="203">
      <c r="A203" s="14" t="n"/>
      <c r="D203" s="15" t="n"/>
      <c r="F203" s="15">
        <f>IF(D203="","",D203/MAX(1,N(E203)))</f>
        <v/>
      </c>
      <c r="G203" s="20">
        <f>IF(A203="","",EOMONTH(A203,IF(DAY(A203)&gt;=$B$1,1,0)+IF($B$2&lt;=$B$1,1,0)-1)+1)</f>
        <v/>
      </c>
      <c r="H203" s="21">
        <f>IF($G203="",0,IF(AND(H$6&gt;=$G203,H$6&lt;=EDATE($G203,MAX(1,N($E203))-1)),$F203,0))</f>
        <v/>
      </c>
      <c r="I203" s="21">
        <f>IF($G203="",0,IF(AND(I$6&gt;=$G203,I$6&lt;=EDATE($G203,MAX(1,N($E203))-1)),$F203,0))</f>
        <v/>
      </c>
      <c r="J203" s="21">
        <f>IF($G203="",0,IF(AND(J$6&gt;=$G203,J$6&lt;=EDATE($G203,MAX(1,N($E203))-1)),$F203,0))</f>
        <v/>
      </c>
      <c r="K203" s="21">
        <f>IF($G203="",0,IF(AND(K$6&gt;=$G203,K$6&lt;=EDATE($G203,MAX(1,N($E203))-1)),$F203,0))</f>
        <v/>
      </c>
      <c r="L203" s="21">
        <f>IF($G203="",0,IF(AND(L$6&gt;=$G203,L$6&lt;=EDATE($G203,MAX(1,N($E203))-1)),$F203,0))</f>
        <v/>
      </c>
      <c r="M203" s="21">
        <f>IF($G203="",0,IF(AND(M$6&gt;=$G203,M$6&lt;=EDATE($G203,MAX(1,N($E203))-1)),$F203,0))</f>
        <v/>
      </c>
      <c r="N203" s="21">
        <f>IF($G203="",0,IF(AND(N$6&gt;=$G203,N$6&lt;=EDATE($G203,MAX(1,N($E203))-1)),$F203,0))</f>
        <v/>
      </c>
      <c r="O203" s="21">
        <f>IF($G203="",0,IF(AND(O$6&gt;=$G203,O$6&lt;=EDATE($G203,MAX(1,N($E203))-1)),$F203,0))</f>
        <v/>
      </c>
      <c r="P203" s="21">
        <f>IF($G203="",0,IF(AND(P$6&gt;=$G203,P$6&lt;=EDATE($G203,MAX(1,N($E203))-1)),$F203,0))</f>
        <v/>
      </c>
      <c r="Q203" s="21">
        <f>IF($G203="",0,IF(AND(Q$6&gt;=$G203,Q$6&lt;=EDATE($G203,MAX(1,N($E203))-1)),$F203,0))</f>
        <v/>
      </c>
      <c r="R203" s="21">
        <f>IF($G203="",0,IF(AND(R$6&gt;=$G203,R$6&lt;=EDATE($G203,MAX(1,N($E203))-1)),$F203,0))</f>
        <v/>
      </c>
      <c r="S203" s="21">
        <f>IF($G203="",0,IF(AND(S$6&gt;=$G203,S$6&lt;=EDATE($G203,MAX(1,N($E203))-1)),$F203,0))</f>
        <v/>
      </c>
    </row>
    <row r="204">
      <c r="A204" s="14" t="n"/>
      <c r="D204" s="15" t="n"/>
      <c r="F204" s="15">
        <f>IF(D204="","",D204/MAX(1,N(E204)))</f>
        <v/>
      </c>
      <c r="G204" s="20">
        <f>IF(A204="","",EOMONTH(A204,IF(DAY(A204)&gt;=$B$1,1,0)+IF($B$2&lt;=$B$1,1,0)-1)+1)</f>
        <v/>
      </c>
      <c r="H204" s="21">
        <f>IF($G204="",0,IF(AND(H$6&gt;=$G204,H$6&lt;=EDATE($G204,MAX(1,N($E204))-1)),$F204,0))</f>
        <v/>
      </c>
      <c r="I204" s="21">
        <f>IF($G204="",0,IF(AND(I$6&gt;=$G204,I$6&lt;=EDATE($G204,MAX(1,N($E204))-1)),$F204,0))</f>
        <v/>
      </c>
      <c r="J204" s="21">
        <f>IF($G204="",0,IF(AND(J$6&gt;=$G204,J$6&lt;=EDATE($G204,MAX(1,N($E204))-1)),$F204,0))</f>
        <v/>
      </c>
      <c r="K204" s="21">
        <f>IF($G204="",0,IF(AND(K$6&gt;=$G204,K$6&lt;=EDATE($G204,MAX(1,N($E204))-1)),$F204,0))</f>
        <v/>
      </c>
      <c r="L204" s="21">
        <f>IF($G204="",0,IF(AND(L$6&gt;=$G204,L$6&lt;=EDATE($G204,MAX(1,N($E204))-1)),$F204,0))</f>
        <v/>
      </c>
      <c r="M204" s="21">
        <f>IF($G204="",0,IF(AND(M$6&gt;=$G204,M$6&lt;=EDATE($G204,MAX(1,N($E204))-1)),$F204,0))</f>
        <v/>
      </c>
      <c r="N204" s="21">
        <f>IF($G204="",0,IF(AND(N$6&gt;=$G204,N$6&lt;=EDATE($G204,MAX(1,N($E204))-1)),$F204,0))</f>
        <v/>
      </c>
      <c r="O204" s="21">
        <f>IF($G204="",0,IF(AND(O$6&gt;=$G204,O$6&lt;=EDATE($G204,MAX(1,N($E204))-1)),$F204,0))</f>
        <v/>
      </c>
      <c r="P204" s="21">
        <f>IF($G204="",0,IF(AND(P$6&gt;=$G204,P$6&lt;=EDATE($G204,MAX(1,N($E204))-1)),$F204,0))</f>
        <v/>
      </c>
      <c r="Q204" s="21">
        <f>IF($G204="",0,IF(AND(Q$6&gt;=$G204,Q$6&lt;=EDATE($G204,MAX(1,N($E204))-1)),$F204,0))</f>
        <v/>
      </c>
      <c r="R204" s="21">
        <f>IF($G204="",0,IF(AND(R$6&gt;=$G204,R$6&lt;=EDATE($G204,MAX(1,N($E204))-1)),$F204,0))</f>
        <v/>
      </c>
      <c r="S204" s="21">
        <f>IF($G204="",0,IF(AND(S$6&gt;=$G204,S$6&lt;=EDATE($G204,MAX(1,N($E204))-1)),$F204,0))</f>
        <v/>
      </c>
    </row>
    <row r="205">
      <c r="A205" s="14" t="n"/>
      <c r="D205" s="15" t="n"/>
      <c r="F205" s="15">
        <f>IF(D205="","",D205/MAX(1,N(E205)))</f>
        <v/>
      </c>
      <c r="G205" s="20">
        <f>IF(A205="","",EOMONTH(A205,IF(DAY(A205)&gt;=$B$1,1,0)+IF($B$2&lt;=$B$1,1,0)-1)+1)</f>
        <v/>
      </c>
      <c r="H205" s="21">
        <f>IF($G205="",0,IF(AND(H$6&gt;=$G205,H$6&lt;=EDATE($G205,MAX(1,N($E205))-1)),$F205,0))</f>
        <v/>
      </c>
      <c r="I205" s="21">
        <f>IF($G205="",0,IF(AND(I$6&gt;=$G205,I$6&lt;=EDATE($G205,MAX(1,N($E205))-1)),$F205,0))</f>
        <v/>
      </c>
      <c r="J205" s="21">
        <f>IF($G205="",0,IF(AND(J$6&gt;=$G205,J$6&lt;=EDATE($G205,MAX(1,N($E205))-1)),$F205,0))</f>
        <v/>
      </c>
      <c r="K205" s="21">
        <f>IF($G205="",0,IF(AND(K$6&gt;=$G205,K$6&lt;=EDATE($G205,MAX(1,N($E205))-1)),$F205,0))</f>
        <v/>
      </c>
      <c r="L205" s="21">
        <f>IF($G205="",0,IF(AND(L$6&gt;=$G205,L$6&lt;=EDATE($G205,MAX(1,N($E205))-1)),$F205,0))</f>
        <v/>
      </c>
      <c r="M205" s="21">
        <f>IF($G205="",0,IF(AND(M$6&gt;=$G205,M$6&lt;=EDATE($G205,MAX(1,N($E205))-1)),$F205,0))</f>
        <v/>
      </c>
      <c r="N205" s="21">
        <f>IF($G205="",0,IF(AND(N$6&gt;=$G205,N$6&lt;=EDATE($G205,MAX(1,N($E205))-1)),$F205,0))</f>
        <v/>
      </c>
      <c r="O205" s="21">
        <f>IF($G205="",0,IF(AND(O$6&gt;=$G205,O$6&lt;=EDATE($G205,MAX(1,N($E205))-1)),$F205,0))</f>
        <v/>
      </c>
      <c r="P205" s="21">
        <f>IF($G205="",0,IF(AND(P$6&gt;=$G205,P$6&lt;=EDATE($G205,MAX(1,N($E205))-1)),$F205,0))</f>
        <v/>
      </c>
      <c r="Q205" s="21">
        <f>IF($G205="",0,IF(AND(Q$6&gt;=$G205,Q$6&lt;=EDATE($G205,MAX(1,N($E205))-1)),$F205,0))</f>
        <v/>
      </c>
      <c r="R205" s="21">
        <f>IF($G205="",0,IF(AND(R$6&gt;=$G205,R$6&lt;=EDATE($G205,MAX(1,N($E205))-1)),$F205,0))</f>
        <v/>
      </c>
      <c r="S205" s="21">
        <f>IF($G205="",0,IF(AND(S$6&gt;=$G205,S$6&lt;=EDATE($G205,MAX(1,N($E205))-1)),$F205,0))</f>
        <v/>
      </c>
    </row>
    <row r="206">
      <c r="A206" s="14" t="n"/>
      <c r="D206" s="15" t="n"/>
      <c r="F206" s="15">
        <f>IF(D206="","",D206/MAX(1,N(E206)))</f>
        <v/>
      </c>
      <c r="G206" s="20">
        <f>IF(A206="","",EOMONTH(A206,IF(DAY(A206)&gt;=$B$1,1,0)+IF($B$2&lt;=$B$1,1,0)-1)+1)</f>
        <v/>
      </c>
      <c r="H206" s="21">
        <f>IF($G206="",0,IF(AND(H$6&gt;=$G206,H$6&lt;=EDATE($G206,MAX(1,N($E206))-1)),$F206,0))</f>
        <v/>
      </c>
      <c r="I206" s="21">
        <f>IF($G206="",0,IF(AND(I$6&gt;=$G206,I$6&lt;=EDATE($G206,MAX(1,N($E206))-1)),$F206,0))</f>
        <v/>
      </c>
      <c r="J206" s="21">
        <f>IF($G206="",0,IF(AND(J$6&gt;=$G206,J$6&lt;=EDATE($G206,MAX(1,N($E206))-1)),$F206,0))</f>
        <v/>
      </c>
      <c r="K206" s="21">
        <f>IF($G206="",0,IF(AND(K$6&gt;=$G206,K$6&lt;=EDATE($G206,MAX(1,N($E206))-1)),$F206,0))</f>
        <v/>
      </c>
      <c r="L206" s="21">
        <f>IF($G206="",0,IF(AND(L$6&gt;=$G206,L$6&lt;=EDATE($G206,MAX(1,N($E206))-1)),$F206,0))</f>
        <v/>
      </c>
      <c r="M206" s="21">
        <f>IF($G206="",0,IF(AND(M$6&gt;=$G206,M$6&lt;=EDATE($G206,MAX(1,N($E206))-1)),$F206,0))</f>
        <v/>
      </c>
      <c r="N206" s="21">
        <f>IF($G206="",0,IF(AND(N$6&gt;=$G206,N$6&lt;=EDATE($G206,MAX(1,N($E206))-1)),$F206,0))</f>
        <v/>
      </c>
      <c r="O206" s="21">
        <f>IF($G206="",0,IF(AND(O$6&gt;=$G206,O$6&lt;=EDATE($G206,MAX(1,N($E206))-1)),$F206,0))</f>
        <v/>
      </c>
      <c r="P206" s="21">
        <f>IF($G206="",0,IF(AND(P$6&gt;=$G206,P$6&lt;=EDATE($G206,MAX(1,N($E206))-1)),$F206,0))</f>
        <v/>
      </c>
      <c r="Q206" s="21">
        <f>IF($G206="",0,IF(AND(Q$6&gt;=$G206,Q$6&lt;=EDATE($G206,MAX(1,N($E206))-1)),$F206,0))</f>
        <v/>
      </c>
      <c r="R206" s="21">
        <f>IF($G206="",0,IF(AND(R$6&gt;=$G206,R$6&lt;=EDATE($G206,MAX(1,N($E206))-1)),$F206,0))</f>
        <v/>
      </c>
      <c r="S206" s="21">
        <f>IF($G206="",0,IF(AND(S$6&gt;=$G206,S$6&lt;=EDATE($G206,MAX(1,N($E206))-1)),$F206,0))</f>
        <v/>
      </c>
    </row>
    <row r="207">
      <c r="A207" s="14" t="n"/>
      <c r="D207" s="15" t="n"/>
      <c r="F207" s="15">
        <f>IF(D207="","",D207/MAX(1,N(E207)))</f>
        <v/>
      </c>
      <c r="G207" s="20">
        <f>IF(A207="","",EOMONTH(A207,IF(DAY(A207)&gt;=$B$1,1,0)+IF($B$2&lt;=$B$1,1,0)-1)+1)</f>
        <v/>
      </c>
      <c r="H207" s="21">
        <f>IF($G207="",0,IF(AND(H$6&gt;=$G207,H$6&lt;=EDATE($G207,MAX(1,N($E207))-1)),$F207,0))</f>
        <v/>
      </c>
      <c r="I207" s="21">
        <f>IF($G207="",0,IF(AND(I$6&gt;=$G207,I$6&lt;=EDATE($G207,MAX(1,N($E207))-1)),$F207,0))</f>
        <v/>
      </c>
      <c r="J207" s="21">
        <f>IF($G207="",0,IF(AND(J$6&gt;=$G207,J$6&lt;=EDATE($G207,MAX(1,N($E207))-1)),$F207,0))</f>
        <v/>
      </c>
      <c r="K207" s="21">
        <f>IF($G207="",0,IF(AND(K$6&gt;=$G207,K$6&lt;=EDATE($G207,MAX(1,N($E207))-1)),$F207,0))</f>
        <v/>
      </c>
      <c r="L207" s="21">
        <f>IF($G207="",0,IF(AND(L$6&gt;=$G207,L$6&lt;=EDATE($G207,MAX(1,N($E207))-1)),$F207,0))</f>
        <v/>
      </c>
      <c r="M207" s="21">
        <f>IF($G207="",0,IF(AND(M$6&gt;=$G207,M$6&lt;=EDATE($G207,MAX(1,N($E207))-1)),$F207,0))</f>
        <v/>
      </c>
      <c r="N207" s="21">
        <f>IF($G207="",0,IF(AND(N$6&gt;=$G207,N$6&lt;=EDATE($G207,MAX(1,N($E207))-1)),$F207,0))</f>
        <v/>
      </c>
      <c r="O207" s="21">
        <f>IF($G207="",0,IF(AND(O$6&gt;=$G207,O$6&lt;=EDATE($G207,MAX(1,N($E207))-1)),$F207,0))</f>
        <v/>
      </c>
      <c r="P207" s="21">
        <f>IF($G207="",0,IF(AND(P$6&gt;=$G207,P$6&lt;=EDATE($G207,MAX(1,N($E207))-1)),$F207,0))</f>
        <v/>
      </c>
      <c r="Q207" s="21">
        <f>IF($G207="",0,IF(AND(Q$6&gt;=$G207,Q$6&lt;=EDATE($G207,MAX(1,N($E207))-1)),$F207,0))</f>
        <v/>
      </c>
      <c r="R207" s="21">
        <f>IF($G207="",0,IF(AND(R$6&gt;=$G207,R$6&lt;=EDATE($G207,MAX(1,N($E207))-1)),$F207,0))</f>
        <v/>
      </c>
      <c r="S207" s="21">
        <f>IF($G207="",0,IF(AND(S$6&gt;=$G207,S$6&lt;=EDATE($G207,MAX(1,N($E207))-1)),$F207,0))</f>
        <v/>
      </c>
    </row>
    <row r="208">
      <c r="A208" s="14" t="n"/>
      <c r="D208" s="15" t="n"/>
      <c r="F208" s="15">
        <f>IF(D208="","",D208/MAX(1,N(E208)))</f>
        <v/>
      </c>
      <c r="G208" s="20">
        <f>IF(A208="","",EOMONTH(A208,IF(DAY(A208)&gt;=$B$1,1,0)+IF($B$2&lt;=$B$1,1,0)-1)+1)</f>
        <v/>
      </c>
      <c r="H208" s="21">
        <f>IF($G208="",0,IF(AND(H$6&gt;=$G208,H$6&lt;=EDATE($G208,MAX(1,N($E208))-1)),$F208,0))</f>
        <v/>
      </c>
      <c r="I208" s="21">
        <f>IF($G208="",0,IF(AND(I$6&gt;=$G208,I$6&lt;=EDATE($G208,MAX(1,N($E208))-1)),$F208,0))</f>
        <v/>
      </c>
      <c r="J208" s="21">
        <f>IF($G208="",0,IF(AND(J$6&gt;=$G208,J$6&lt;=EDATE($G208,MAX(1,N($E208))-1)),$F208,0))</f>
        <v/>
      </c>
      <c r="K208" s="21">
        <f>IF($G208="",0,IF(AND(K$6&gt;=$G208,K$6&lt;=EDATE($G208,MAX(1,N($E208))-1)),$F208,0))</f>
        <v/>
      </c>
      <c r="L208" s="21">
        <f>IF($G208="",0,IF(AND(L$6&gt;=$G208,L$6&lt;=EDATE($G208,MAX(1,N($E208))-1)),$F208,0))</f>
        <v/>
      </c>
      <c r="M208" s="21">
        <f>IF($G208="",0,IF(AND(M$6&gt;=$G208,M$6&lt;=EDATE($G208,MAX(1,N($E208))-1)),$F208,0))</f>
        <v/>
      </c>
      <c r="N208" s="21">
        <f>IF($G208="",0,IF(AND(N$6&gt;=$G208,N$6&lt;=EDATE($G208,MAX(1,N($E208))-1)),$F208,0))</f>
        <v/>
      </c>
      <c r="O208" s="21">
        <f>IF($G208="",0,IF(AND(O$6&gt;=$G208,O$6&lt;=EDATE($G208,MAX(1,N($E208))-1)),$F208,0))</f>
        <v/>
      </c>
      <c r="P208" s="21">
        <f>IF($G208="",0,IF(AND(P$6&gt;=$G208,P$6&lt;=EDATE($G208,MAX(1,N($E208))-1)),$F208,0))</f>
        <v/>
      </c>
      <c r="Q208" s="21">
        <f>IF($G208="",0,IF(AND(Q$6&gt;=$G208,Q$6&lt;=EDATE($G208,MAX(1,N($E208))-1)),$F208,0))</f>
        <v/>
      </c>
      <c r="R208" s="21">
        <f>IF($G208="",0,IF(AND(R$6&gt;=$G208,R$6&lt;=EDATE($G208,MAX(1,N($E208))-1)),$F208,0))</f>
        <v/>
      </c>
      <c r="S208" s="21">
        <f>IF($G208="",0,IF(AND(S$6&gt;=$G208,S$6&lt;=EDATE($G208,MAX(1,N($E208))-1)),$F208,0))</f>
        <v/>
      </c>
    </row>
    <row r="209">
      <c r="A209" s="14" t="n"/>
      <c r="D209" s="15" t="n"/>
      <c r="F209" s="15">
        <f>IF(D209="","",D209/MAX(1,N(E209)))</f>
        <v/>
      </c>
      <c r="G209" s="20">
        <f>IF(A209="","",EOMONTH(A209,IF(DAY(A209)&gt;=$B$1,1,0)+IF($B$2&lt;=$B$1,1,0)-1)+1)</f>
        <v/>
      </c>
      <c r="H209" s="21">
        <f>IF($G209="",0,IF(AND(H$6&gt;=$G209,H$6&lt;=EDATE($G209,MAX(1,N($E209))-1)),$F209,0))</f>
        <v/>
      </c>
      <c r="I209" s="21">
        <f>IF($G209="",0,IF(AND(I$6&gt;=$G209,I$6&lt;=EDATE($G209,MAX(1,N($E209))-1)),$F209,0))</f>
        <v/>
      </c>
      <c r="J209" s="21">
        <f>IF($G209="",0,IF(AND(J$6&gt;=$G209,J$6&lt;=EDATE($G209,MAX(1,N($E209))-1)),$F209,0))</f>
        <v/>
      </c>
      <c r="K209" s="21">
        <f>IF($G209="",0,IF(AND(K$6&gt;=$G209,K$6&lt;=EDATE($G209,MAX(1,N($E209))-1)),$F209,0))</f>
        <v/>
      </c>
      <c r="L209" s="21">
        <f>IF($G209="",0,IF(AND(L$6&gt;=$G209,L$6&lt;=EDATE($G209,MAX(1,N($E209))-1)),$F209,0))</f>
        <v/>
      </c>
      <c r="M209" s="21">
        <f>IF($G209="",0,IF(AND(M$6&gt;=$G209,M$6&lt;=EDATE($G209,MAX(1,N($E209))-1)),$F209,0))</f>
        <v/>
      </c>
      <c r="N209" s="21">
        <f>IF($G209="",0,IF(AND(N$6&gt;=$G209,N$6&lt;=EDATE($G209,MAX(1,N($E209))-1)),$F209,0))</f>
        <v/>
      </c>
      <c r="O209" s="21">
        <f>IF($G209="",0,IF(AND(O$6&gt;=$G209,O$6&lt;=EDATE($G209,MAX(1,N($E209))-1)),$F209,0))</f>
        <v/>
      </c>
      <c r="P209" s="21">
        <f>IF($G209="",0,IF(AND(P$6&gt;=$G209,P$6&lt;=EDATE($G209,MAX(1,N($E209))-1)),$F209,0))</f>
        <v/>
      </c>
      <c r="Q209" s="21">
        <f>IF($G209="",0,IF(AND(Q$6&gt;=$G209,Q$6&lt;=EDATE($G209,MAX(1,N($E209))-1)),$F209,0))</f>
        <v/>
      </c>
      <c r="R209" s="21">
        <f>IF($G209="",0,IF(AND(R$6&gt;=$G209,R$6&lt;=EDATE($G209,MAX(1,N($E209))-1)),$F209,0))</f>
        <v/>
      </c>
      <c r="S209" s="21">
        <f>IF($G209="",0,IF(AND(S$6&gt;=$G209,S$6&lt;=EDATE($G209,MAX(1,N($E209))-1)),$F209,0))</f>
        <v/>
      </c>
    </row>
    <row r="210">
      <c r="A210" s="14" t="n"/>
      <c r="D210" s="15" t="n"/>
      <c r="F210" s="15">
        <f>IF(D210="","",D210/MAX(1,N(E210)))</f>
        <v/>
      </c>
      <c r="G210" s="20">
        <f>IF(A210="","",EOMONTH(A210,IF(DAY(A210)&gt;=$B$1,1,0)+IF($B$2&lt;=$B$1,1,0)-1)+1)</f>
        <v/>
      </c>
      <c r="H210" s="21">
        <f>IF($G210="",0,IF(AND(H$6&gt;=$G210,H$6&lt;=EDATE($G210,MAX(1,N($E210))-1)),$F210,0))</f>
        <v/>
      </c>
      <c r="I210" s="21">
        <f>IF($G210="",0,IF(AND(I$6&gt;=$G210,I$6&lt;=EDATE($G210,MAX(1,N($E210))-1)),$F210,0))</f>
        <v/>
      </c>
      <c r="J210" s="21">
        <f>IF($G210="",0,IF(AND(J$6&gt;=$G210,J$6&lt;=EDATE($G210,MAX(1,N($E210))-1)),$F210,0))</f>
        <v/>
      </c>
      <c r="K210" s="21">
        <f>IF($G210="",0,IF(AND(K$6&gt;=$G210,K$6&lt;=EDATE($G210,MAX(1,N($E210))-1)),$F210,0))</f>
        <v/>
      </c>
      <c r="L210" s="21">
        <f>IF($G210="",0,IF(AND(L$6&gt;=$G210,L$6&lt;=EDATE($G210,MAX(1,N($E210))-1)),$F210,0))</f>
        <v/>
      </c>
      <c r="M210" s="21">
        <f>IF($G210="",0,IF(AND(M$6&gt;=$G210,M$6&lt;=EDATE($G210,MAX(1,N($E210))-1)),$F210,0))</f>
        <v/>
      </c>
      <c r="N210" s="21">
        <f>IF($G210="",0,IF(AND(N$6&gt;=$G210,N$6&lt;=EDATE($G210,MAX(1,N($E210))-1)),$F210,0))</f>
        <v/>
      </c>
      <c r="O210" s="21">
        <f>IF($G210="",0,IF(AND(O$6&gt;=$G210,O$6&lt;=EDATE($G210,MAX(1,N($E210))-1)),$F210,0))</f>
        <v/>
      </c>
      <c r="P210" s="21">
        <f>IF($G210="",0,IF(AND(P$6&gt;=$G210,P$6&lt;=EDATE($G210,MAX(1,N($E210))-1)),$F210,0))</f>
        <v/>
      </c>
      <c r="Q210" s="21">
        <f>IF($G210="",0,IF(AND(Q$6&gt;=$G210,Q$6&lt;=EDATE($G210,MAX(1,N($E210))-1)),$F210,0))</f>
        <v/>
      </c>
      <c r="R210" s="21">
        <f>IF($G210="",0,IF(AND(R$6&gt;=$G210,R$6&lt;=EDATE($G210,MAX(1,N($E210))-1)),$F210,0))</f>
        <v/>
      </c>
      <c r="S210" s="21">
        <f>IF($G210="",0,IF(AND(S$6&gt;=$G210,S$6&lt;=EDATE($G210,MAX(1,N($E210))-1)),$F210,0))</f>
        <v/>
      </c>
    </row>
    <row r="211">
      <c r="A211" s="14" t="n"/>
      <c r="D211" s="15" t="n"/>
      <c r="F211" s="15">
        <f>IF(D211="","",D211/MAX(1,N(E211)))</f>
        <v/>
      </c>
      <c r="G211" s="20">
        <f>IF(A211="","",EOMONTH(A211,IF(DAY(A211)&gt;=$B$1,1,0)+IF($B$2&lt;=$B$1,1,0)-1)+1)</f>
        <v/>
      </c>
      <c r="H211" s="21">
        <f>IF($G211="",0,IF(AND(H$6&gt;=$G211,H$6&lt;=EDATE($G211,MAX(1,N($E211))-1)),$F211,0))</f>
        <v/>
      </c>
      <c r="I211" s="21">
        <f>IF($G211="",0,IF(AND(I$6&gt;=$G211,I$6&lt;=EDATE($G211,MAX(1,N($E211))-1)),$F211,0))</f>
        <v/>
      </c>
      <c r="J211" s="21">
        <f>IF($G211="",0,IF(AND(J$6&gt;=$G211,J$6&lt;=EDATE($G211,MAX(1,N($E211))-1)),$F211,0))</f>
        <v/>
      </c>
      <c r="K211" s="21">
        <f>IF($G211="",0,IF(AND(K$6&gt;=$G211,K$6&lt;=EDATE($G211,MAX(1,N($E211))-1)),$F211,0))</f>
        <v/>
      </c>
      <c r="L211" s="21">
        <f>IF($G211="",0,IF(AND(L$6&gt;=$G211,L$6&lt;=EDATE($G211,MAX(1,N($E211))-1)),$F211,0))</f>
        <v/>
      </c>
      <c r="M211" s="21">
        <f>IF($G211="",0,IF(AND(M$6&gt;=$G211,M$6&lt;=EDATE($G211,MAX(1,N($E211))-1)),$F211,0))</f>
        <v/>
      </c>
      <c r="N211" s="21">
        <f>IF($G211="",0,IF(AND(N$6&gt;=$G211,N$6&lt;=EDATE($G211,MAX(1,N($E211))-1)),$F211,0))</f>
        <v/>
      </c>
      <c r="O211" s="21">
        <f>IF($G211="",0,IF(AND(O$6&gt;=$G211,O$6&lt;=EDATE($G211,MAX(1,N($E211))-1)),$F211,0))</f>
        <v/>
      </c>
      <c r="P211" s="21">
        <f>IF($G211="",0,IF(AND(P$6&gt;=$G211,P$6&lt;=EDATE($G211,MAX(1,N($E211))-1)),$F211,0))</f>
        <v/>
      </c>
      <c r="Q211" s="21">
        <f>IF($G211="",0,IF(AND(Q$6&gt;=$G211,Q$6&lt;=EDATE($G211,MAX(1,N($E211))-1)),$F211,0))</f>
        <v/>
      </c>
      <c r="R211" s="21">
        <f>IF($G211="",0,IF(AND(R$6&gt;=$G211,R$6&lt;=EDATE($G211,MAX(1,N($E211))-1)),$F211,0))</f>
        <v/>
      </c>
      <c r="S211" s="21">
        <f>IF($G211="",0,IF(AND(S$6&gt;=$G211,S$6&lt;=EDATE($G211,MAX(1,N($E211))-1)),$F211,0))</f>
        <v/>
      </c>
    </row>
    <row r="212">
      <c r="A212" s="14" t="n"/>
      <c r="D212" s="15" t="n"/>
      <c r="F212" s="15">
        <f>IF(D212="","",D212/MAX(1,N(E212)))</f>
        <v/>
      </c>
      <c r="G212" s="20">
        <f>IF(A212="","",EOMONTH(A212,IF(DAY(A212)&gt;=$B$1,1,0)+IF($B$2&lt;=$B$1,1,0)-1)+1)</f>
        <v/>
      </c>
      <c r="H212" s="21">
        <f>IF($G212="",0,IF(AND(H$6&gt;=$G212,H$6&lt;=EDATE($G212,MAX(1,N($E212))-1)),$F212,0))</f>
        <v/>
      </c>
      <c r="I212" s="21">
        <f>IF($G212="",0,IF(AND(I$6&gt;=$G212,I$6&lt;=EDATE($G212,MAX(1,N($E212))-1)),$F212,0))</f>
        <v/>
      </c>
      <c r="J212" s="21">
        <f>IF($G212="",0,IF(AND(J$6&gt;=$G212,J$6&lt;=EDATE($G212,MAX(1,N($E212))-1)),$F212,0))</f>
        <v/>
      </c>
      <c r="K212" s="21">
        <f>IF($G212="",0,IF(AND(K$6&gt;=$G212,K$6&lt;=EDATE($G212,MAX(1,N($E212))-1)),$F212,0))</f>
        <v/>
      </c>
      <c r="L212" s="21">
        <f>IF($G212="",0,IF(AND(L$6&gt;=$G212,L$6&lt;=EDATE($G212,MAX(1,N($E212))-1)),$F212,0))</f>
        <v/>
      </c>
      <c r="M212" s="21">
        <f>IF($G212="",0,IF(AND(M$6&gt;=$G212,M$6&lt;=EDATE($G212,MAX(1,N($E212))-1)),$F212,0))</f>
        <v/>
      </c>
      <c r="N212" s="21">
        <f>IF($G212="",0,IF(AND(N$6&gt;=$G212,N$6&lt;=EDATE($G212,MAX(1,N($E212))-1)),$F212,0))</f>
        <v/>
      </c>
      <c r="O212" s="21">
        <f>IF($G212="",0,IF(AND(O$6&gt;=$G212,O$6&lt;=EDATE($G212,MAX(1,N($E212))-1)),$F212,0))</f>
        <v/>
      </c>
      <c r="P212" s="21">
        <f>IF($G212="",0,IF(AND(P$6&gt;=$G212,P$6&lt;=EDATE($G212,MAX(1,N($E212))-1)),$F212,0))</f>
        <v/>
      </c>
      <c r="Q212" s="21">
        <f>IF($G212="",0,IF(AND(Q$6&gt;=$G212,Q$6&lt;=EDATE($G212,MAX(1,N($E212))-1)),$F212,0))</f>
        <v/>
      </c>
      <c r="R212" s="21">
        <f>IF($G212="",0,IF(AND(R$6&gt;=$G212,R$6&lt;=EDATE($G212,MAX(1,N($E212))-1)),$F212,0))</f>
        <v/>
      </c>
      <c r="S212" s="21">
        <f>IF($G212="",0,IF(AND(S$6&gt;=$G212,S$6&lt;=EDATE($G212,MAX(1,N($E212))-1)),$F212,0))</f>
        <v/>
      </c>
    </row>
    <row r="213">
      <c r="A213" s="14" t="n"/>
      <c r="D213" s="15" t="n"/>
      <c r="F213" s="15">
        <f>IF(D213="","",D213/MAX(1,N(E213)))</f>
        <v/>
      </c>
      <c r="G213" s="20">
        <f>IF(A213="","",EOMONTH(A213,IF(DAY(A213)&gt;=$B$1,1,0)+IF($B$2&lt;=$B$1,1,0)-1)+1)</f>
        <v/>
      </c>
      <c r="H213" s="21">
        <f>IF($G213="",0,IF(AND(H$6&gt;=$G213,H$6&lt;=EDATE($G213,MAX(1,N($E213))-1)),$F213,0))</f>
        <v/>
      </c>
      <c r="I213" s="21">
        <f>IF($G213="",0,IF(AND(I$6&gt;=$G213,I$6&lt;=EDATE($G213,MAX(1,N($E213))-1)),$F213,0))</f>
        <v/>
      </c>
      <c r="J213" s="21">
        <f>IF($G213="",0,IF(AND(J$6&gt;=$G213,J$6&lt;=EDATE($G213,MAX(1,N($E213))-1)),$F213,0))</f>
        <v/>
      </c>
      <c r="K213" s="21">
        <f>IF($G213="",0,IF(AND(K$6&gt;=$G213,K$6&lt;=EDATE($G213,MAX(1,N($E213))-1)),$F213,0))</f>
        <v/>
      </c>
      <c r="L213" s="21">
        <f>IF($G213="",0,IF(AND(L$6&gt;=$G213,L$6&lt;=EDATE($G213,MAX(1,N($E213))-1)),$F213,0))</f>
        <v/>
      </c>
      <c r="M213" s="21">
        <f>IF($G213="",0,IF(AND(M$6&gt;=$G213,M$6&lt;=EDATE($G213,MAX(1,N($E213))-1)),$F213,0))</f>
        <v/>
      </c>
      <c r="N213" s="21">
        <f>IF($G213="",0,IF(AND(N$6&gt;=$G213,N$6&lt;=EDATE($G213,MAX(1,N($E213))-1)),$F213,0))</f>
        <v/>
      </c>
      <c r="O213" s="21">
        <f>IF($G213="",0,IF(AND(O$6&gt;=$G213,O$6&lt;=EDATE($G213,MAX(1,N($E213))-1)),$F213,0))</f>
        <v/>
      </c>
      <c r="P213" s="21">
        <f>IF($G213="",0,IF(AND(P$6&gt;=$G213,P$6&lt;=EDATE($G213,MAX(1,N($E213))-1)),$F213,0))</f>
        <v/>
      </c>
      <c r="Q213" s="21">
        <f>IF($G213="",0,IF(AND(Q$6&gt;=$G213,Q$6&lt;=EDATE($G213,MAX(1,N($E213))-1)),$F213,0))</f>
        <v/>
      </c>
      <c r="R213" s="21">
        <f>IF($G213="",0,IF(AND(R$6&gt;=$G213,R$6&lt;=EDATE($G213,MAX(1,N($E213))-1)),$F213,0))</f>
        <v/>
      </c>
      <c r="S213" s="21">
        <f>IF($G213="",0,IF(AND(S$6&gt;=$G213,S$6&lt;=EDATE($G213,MAX(1,N($E213))-1)),$F213,0))</f>
        <v/>
      </c>
    </row>
    <row r="214">
      <c r="A214" s="14" t="n"/>
      <c r="D214" s="15" t="n"/>
      <c r="F214" s="15">
        <f>IF(D214="","",D214/MAX(1,N(E214)))</f>
        <v/>
      </c>
      <c r="G214" s="20">
        <f>IF(A214="","",EOMONTH(A214,IF(DAY(A214)&gt;=$B$1,1,0)+IF($B$2&lt;=$B$1,1,0)-1)+1)</f>
        <v/>
      </c>
      <c r="H214" s="21">
        <f>IF($G214="",0,IF(AND(H$6&gt;=$G214,H$6&lt;=EDATE($G214,MAX(1,N($E214))-1)),$F214,0))</f>
        <v/>
      </c>
      <c r="I214" s="21">
        <f>IF($G214="",0,IF(AND(I$6&gt;=$G214,I$6&lt;=EDATE($G214,MAX(1,N($E214))-1)),$F214,0))</f>
        <v/>
      </c>
      <c r="J214" s="21">
        <f>IF($G214="",0,IF(AND(J$6&gt;=$G214,J$6&lt;=EDATE($G214,MAX(1,N($E214))-1)),$F214,0))</f>
        <v/>
      </c>
      <c r="K214" s="21">
        <f>IF($G214="",0,IF(AND(K$6&gt;=$G214,K$6&lt;=EDATE($G214,MAX(1,N($E214))-1)),$F214,0))</f>
        <v/>
      </c>
      <c r="L214" s="21">
        <f>IF($G214="",0,IF(AND(L$6&gt;=$G214,L$6&lt;=EDATE($G214,MAX(1,N($E214))-1)),$F214,0))</f>
        <v/>
      </c>
      <c r="M214" s="21">
        <f>IF($G214="",0,IF(AND(M$6&gt;=$G214,M$6&lt;=EDATE($G214,MAX(1,N($E214))-1)),$F214,0))</f>
        <v/>
      </c>
      <c r="N214" s="21">
        <f>IF($G214="",0,IF(AND(N$6&gt;=$G214,N$6&lt;=EDATE($G214,MAX(1,N($E214))-1)),$F214,0))</f>
        <v/>
      </c>
      <c r="O214" s="21">
        <f>IF($G214="",0,IF(AND(O$6&gt;=$G214,O$6&lt;=EDATE($G214,MAX(1,N($E214))-1)),$F214,0))</f>
        <v/>
      </c>
      <c r="P214" s="21">
        <f>IF($G214="",0,IF(AND(P$6&gt;=$G214,P$6&lt;=EDATE($G214,MAX(1,N($E214))-1)),$F214,0))</f>
        <v/>
      </c>
      <c r="Q214" s="21">
        <f>IF($G214="",0,IF(AND(Q$6&gt;=$G214,Q$6&lt;=EDATE($G214,MAX(1,N($E214))-1)),$F214,0))</f>
        <v/>
      </c>
      <c r="R214" s="21">
        <f>IF($G214="",0,IF(AND(R$6&gt;=$G214,R$6&lt;=EDATE($G214,MAX(1,N($E214))-1)),$F214,0))</f>
        <v/>
      </c>
      <c r="S214" s="21">
        <f>IF($G214="",0,IF(AND(S$6&gt;=$G214,S$6&lt;=EDATE($G214,MAX(1,N($E214))-1)),$F214,0))</f>
        <v/>
      </c>
    </row>
    <row r="215">
      <c r="A215" s="14" t="n"/>
      <c r="D215" s="15" t="n"/>
      <c r="F215" s="15">
        <f>IF(D215="","",D215/MAX(1,N(E215)))</f>
        <v/>
      </c>
      <c r="G215" s="20">
        <f>IF(A215="","",EOMONTH(A215,IF(DAY(A215)&gt;=$B$1,1,0)+IF($B$2&lt;=$B$1,1,0)-1)+1)</f>
        <v/>
      </c>
      <c r="H215" s="21">
        <f>IF($G215="",0,IF(AND(H$6&gt;=$G215,H$6&lt;=EDATE($G215,MAX(1,N($E215))-1)),$F215,0))</f>
        <v/>
      </c>
      <c r="I215" s="21">
        <f>IF($G215="",0,IF(AND(I$6&gt;=$G215,I$6&lt;=EDATE($G215,MAX(1,N($E215))-1)),$F215,0))</f>
        <v/>
      </c>
      <c r="J215" s="21">
        <f>IF($G215="",0,IF(AND(J$6&gt;=$G215,J$6&lt;=EDATE($G215,MAX(1,N($E215))-1)),$F215,0))</f>
        <v/>
      </c>
      <c r="K215" s="21">
        <f>IF($G215="",0,IF(AND(K$6&gt;=$G215,K$6&lt;=EDATE($G215,MAX(1,N($E215))-1)),$F215,0))</f>
        <v/>
      </c>
      <c r="L215" s="21">
        <f>IF($G215="",0,IF(AND(L$6&gt;=$G215,L$6&lt;=EDATE($G215,MAX(1,N($E215))-1)),$F215,0))</f>
        <v/>
      </c>
      <c r="M215" s="21">
        <f>IF($G215="",0,IF(AND(M$6&gt;=$G215,M$6&lt;=EDATE($G215,MAX(1,N($E215))-1)),$F215,0))</f>
        <v/>
      </c>
      <c r="N215" s="21">
        <f>IF($G215="",0,IF(AND(N$6&gt;=$G215,N$6&lt;=EDATE($G215,MAX(1,N($E215))-1)),$F215,0))</f>
        <v/>
      </c>
      <c r="O215" s="21">
        <f>IF($G215="",0,IF(AND(O$6&gt;=$G215,O$6&lt;=EDATE($G215,MAX(1,N($E215))-1)),$F215,0))</f>
        <v/>
      </c>
      <c r="P215" s="21">
        <f>IF($G215="",0,IF(AND(P$6&gt;=$G215,P$6&lt;=EDATE($G215,MAX(1,N($E215))-1)),$F215,0))</f>
        <v/>
      </c>
      <c r="Q215" s="21">
        <f>IF($G215="",0,IF(AND(Q$6&gt;=$G215,Q$6&lt;=EDATE($G215,MAX(1,N($E215))-1)),$F215,0))</f>
        <v/>
      </c>
      <c r="R215" s="21">
        <f>IF($G215="",0,IF(AND(R$6&gt;=$G215,R$6&lt;=EDATE($G215,MAX(1,N($E215))-1)),$F215,0))</f>
        <v/>
      </c>
      <c r="S215" s="21">
        <f>IF($G215="",0,IF(AND(S$6&gt;=$G215,S$6&lt;=EDATE($G215,MAX(1,N($E215))-1)),$F215,0))</f>
        <v/>
      </c>
    </row>
    <row r="216">
      <c r="A216" s="14" t="n"/>
      <c r="D216" s="15" t="n"/>
      <c r="F216" s="15">
        <f>IF(D216="","",D216/MAX(1,N(E216)))</f>
        <v/>
      </c>
      <c r="G216" s="20">
        <f>IF(A216="","",EOMONTH(A216,IF(DAY(A216)&gt;=$B$1,1,0)+IF($B$2&lt;=$B$1,1,0)-1)+1)</f>
        <v/>
      </c>
      <c r="H216" s="21">
        <f>IF($G216="",0,IF(AND(H$6&gt;=$G216,H$6&lt;=EDATE($G216,MAX(1,N($E216))-1)),$F216,0))</f>
        <v/>
      </c>
      <c r="I216" s="21">
        <f>IF($G216="",0,IF(AND(I$6&gt;=$G216,I$6&lt;=EDATE($G216,MAX(1,N($E216))-1)),$F216,0))</f>
        <v/>
      </c>
      <c r="J216" s="21">
        <f>IF($G216="",0,IF(AND(J$6&gt;=$G216,J$6&lt;=EDATE($G216,MAX(1,N($E216))-1)),$F216,0))</f>
        <v/>
      </c>
      <c r="K216" s="21">
        <f>IF($G216="",0,IF(AND(K$6&gt;=$G216,K$6&lt;=EDATE($G216,MAX(1,N($E216))-1)),$F216,0))</f>
        <v/>
      </c>
      <c r="L216" s="21">
        <f>IF($G216="",0,IF(AND(L$6&gt;=$G216,L$6&lt;=EDATE($G216,MAX(1,N($E216))-1)),$F216,0))</f>
        <v/>
      </c>
      <c r="M216" s="21">
        <f>IF($G216="",0,IF(AND(M$6&gt;=$G216,M$6&lt;=EDATE($G216,MAX(1,N($E216))-1)),$F216,0))</f>
        <v/>
      </c>
      <c r="N216" s="21">
        <f>IF($G216="",0,IF(AND(N$6&gt;=$G216,N$6&lt;=EDATE($G216,MAX(1,N($E216))-1)),$F216,0))</f>
        <v/>
      </c>
      <c r="O216" s="21">
        <f>IF($G216="",0,IF(AND(O$6&gt;=$G216,O$6&lt;=EDATE($G216,MAX(1,N($E216))-1)),$F216,0))</f>
        <v/>
      </c>
      <c r="P216" s="21">
        <f>IF($G216="",0,IF(AND(P$6&gt;=$G216,P$6&lt;=EDATE($G216,MAX(1,N($E216))-1)),$F216,0))</f>
        <v/>
      </c>
      <c r="Q216" s="21">
        <f>IF($G216="",0,IF(AND(Q$6&gt;=$G216,Q$6&lt;=EDATE($G216,MAX(1,N($E216))-1)),$F216,0))</f>
        <v/>
      </c>
      <c r="R216" s="21">
        <f>IF($G216="",0,IF(AND(R$6&gt;=$G216,R$6&lt;=EDATE($G216,MAX(1,N($E216))-1)),$F216,0))</f>
        <v/>
      </c>
      <c r="S216" s="21">
        <f>IF($G216="",0,IF(AND(S$6&gt;=$G216,S$6&lt;=EDATE($G216,MAX(1,N($E216))-1)),$F216,0))</f>
        <v/>
      </c>
    </row>
    <row r="217">
      <c r="A217" s="14" t="n"/>
      <c r="D217" s="15" t="n"/>
      <c r="F217" s="15">
        <f>IF(D217="","",D217/MAX(1,N(E217)))</f>
        <v/>
      </c>
      <c r="G217" s="20">
        <f>IF(A217="","",EOMONTH(A217,IF(DAY(A217)&gt;=$B$1,1,0)+IF($B$2&lt;=$B$1,1,0)-1)+1)</f>
        <v/>
      </c>
      <c r="H217" s="21">
        <f>IF($G217="",0,IF(AND(H$6&gt;=$G217,H$6&lt;=EDATE($G217,MAX(1,N($E217))-1)),$F217,0))</f>
        <v/>
      </c>
      <c r="I217" s="21">
        <f>IF($G217="",0,IF(AND(I$6&gt;=$G217,I$6&lt;=EDATE($G217,MAX(1,N($E217))-1)),$F217,0))</f>
        <v/>
      </c>
      <c r="J217" s="21">
        <f>IF($G217="",0,IF(AND(J$6&gt;=$G217,J$6&lt;=EDATE($G217,MAX(1,N($E217))-1)),$F217,0))</f>
        <v/>
      </c>
      <c r="K217" s="21">
        <f>IF($G217="",0,IF(AND(K$6&gt;=$G217,K$6&lt;=EDATE($G217,MAX(1,N($E217))-1)),$F217,0))</f>
        <v/>
      </c>
      <c r="L217" s="21">
        <f>IF($G217="",0,IF(AND(L$6&gt;=$G217,L$6&lt;=EDATE($G217,MAX(1,N($E217))-1)),$F217,0))</f>
        <v/>
      </c>
      <c r="M217" s="21">
        <f>IF($G217="",0,IF(AND(M$6&gt;=$G217,M$6&lt;=EDATE($G217,MAX(1,N($E217))-1)),$F217,0))</f>
        <v/>
      </c>
      <c r="N217" s="21">
        <f>IF($G217="",0,IF(AND(N$6&gt;=$G217,N$6&lt;=EDATE($G217,MAX(1,N($E217))-1)),$F217,0))</f>
        <v/>
      </c>
      <c r="O217" s="21">
        <f>IF($G217="",0,IF(AND(O$6&gt;=$G217,O$6&lt;=EDATE($G217,MAX(1,N($E217))-1)),$F217,0))</f>
        <v/>
      </c>
      <c r="P217" s="21">
        <f>IF($G217="",0,IF(AND(P$6&gt;=$G217,P$6&lt;=EDATE($G217,MAX(1,N($E217))-1)),$F217,0))</f>
        <v/>
      </c>
      <c r="Q217" s="21">
        <f>IF($G217="",0,IF(AND(Q$6&gt;=$G217,Q$6&lt;=EDATE($G217,MAX(1,N($E217))-1)),$F217,0))</f>
        <v/>
      </c>
      <c r="R217" s="21">
        <f>IF($G217="",0,IF(AND(R$6&gt;=$G217,R$6&lt;=EDATE($G217,MAX(1,N($E217))-1)),$F217,0))</f>
        <v/>
      </c>
      <c r="S217" s="21">
        <f>IF($G217="",0,IF(AND(S$6&gt;=$G217,S$6&lt;=EDATE($G217,MAX(1,N($E217))-1)),$F217,0))</f>
        <v/>
      </c>
    </row>
    <row r="218">
      <c r="A218" s="14" t="n"/>
      <c r="D218" s="15" t="n"/>
      <c r="F218" s="15">
        <f>IF(D218="","",D218/MAX(1,N(E218)))</f>
        <v/>
      </c>
      <c r="G218" s="20">
        <f>IF(A218="","",EOMONTH(A218,IF(DAY(A218)&gt;=$B$1,1,0)+IF($B$2&lt;=$B$1,1,0)-1)+1)</f>
        <v/>
      </c>
      <c r="H218" s="21">
        <f>IF($G218="",0,IF(AND(H$6&gt;=$G218,H$6&lt;=EDATE($G218,MAX(1,N($E218))-1)),$F218,0))</f>
        <v/>
      </c>
      <c r="I218" s="21">
        <f>IF($G218="",0,IF(AND(I$6&gt;=$G218,I$6&lt;=EDATE($G218,MAX(1,N($E218))-1)),$F218,0))</f>
        <v/>
      </c>
      <c r="J218" s="21">
        <f>IF($G218="",0,IF(AND(J$6&gt;=$G218,J$6&lt;=EDATE($G218,MAX(1,N($E218))-1)),$F218,0))</f>
        <v/>
      </c>
      <c r="K218" s="21">
        <f>IF($G218="",0,IF(AND(K$6&gt;=$G218,K$6&lt;=EDATE($G218,MAX(1,N($E218))-1)),$F218,0))</f>
        <v/>
      </c>
      <c r="L218" s="21">
        <f>IF($G218="",0,IF(AND(L$6&gt;=$G218,L$6&lt;=EDATE($G218,MAX(1,N($E218))-1)),$F218,0))</f>
        <v/>
      </c>
      <c r="M218" s="21">
        <f>IF($G218="",0,IF(AND(M$6&gt;=$G218,M$6&lt;=EDATE($G218,MAX(1,N($E218))-1)),$F218,0))</f>
        <v/>
      </c>
      <c r="N218" s="21">
        <f>IF($G218="",0,IF(AND(N$6&gt;=$G218,N$6&lt;=EDATE($G218,MAX(1,N($E218))-1)),$F218,0))</f>
        <v/>
      </c>
      <c r="O218" s="21">
        <f>IF($G218="",0,IF(AND(O$6&gt;=$G218,O$6&lt;=EDATE($G218,MAX(1,N($E218))-1)),$F218,0))</f>
        <v/>
      </c>
      <c r="P218" s="21">
        <f>IF($G218="",0,IF(AND(P$6&gt;=$G218,P$6&lt;=EDATE($G218,MAX(1,N($E218))-1)),$F218,0))</f>
        <v/>
      </c>
      <c r="Q218" s="21">
        <f>IF($G218="",0,IF(AND(Q$6&gt;=$G218,Q$6&lt;=EDATE($G218,MAX(1,N($E218))-1)),$F218,0))</f>
        <v/>
      </c>
      <c r="R218" s="21">
        <f>IF($G218="",0,IF(AND(R$6&gt;=$G218,R$6&lt;=EDATE($G218,MAX(1,N($E218))-1)),$F218,0))</f>
        <v/>
      </c>
      <c r="S218" s="21">
        <f>IF($G218="",0,IF(AND(S$6&gt;=$G218,S$6&lt;=EDATE($G218,MAX(1,N($E218))-1)),$F218,0))</f>
        <v/>
      </c>
    </row>
    <row r="219">
      <c r="A219" s="14" t="n"/>
      <c r="D219" s="15" t="n"/>
      <c r="F219" s="15">
        <f>IF(D219="","",D219/MAX(1,N(E219)))</f>
        <v/>
      </c>
      <c r="G219" s="20">
        <f>IF(A219="","",EOMONTH(A219,IF(DAY(A219)&gt;=$B$1,1,0)+IF($B$2&lt;=$B$1,1,0)-1)+1)</f>
        <v/>
      </c>
      <c r="H219" s="21">
        <f>IF($G219="",0,IF(AND(H$6&gt;=$G219,H$6&lt;=EDATE($G219,MAX(1,N($E219))-1)),$F219,0))</f>
        <v/>
      </c>
      <c r="I219" s="21">
        <f>IF($G219="",0,IF(AND(I$6&gt;=$G219,I$6&lt;=EDATE($G219,MAX(1,N($E219))-1)),$F219,0))</f>
        <v/>
      </c>
      <c r="J219" s="21">
        <f>IF($G219="",0,IF(AND(J$6&gt;=$G219,J$6&lt;=EDATE($G219,MAX(1,N($E219))-1)),$F219,0))</f>
        <v/>
      </c>
      <c r="K219" s="21">
        <f>IF($G219="",0,IF(AND(K$6&gt;=$G219,K$6&lt;=EDATE($G219,MAX(1,N($E219))-1)),$F219,0))</f>
        <v/>
      </c>
      <c r="L219" s="21">
        <f>IF($G219="",0,IF(AND(L$6&gt;=$G219,L$6&lt;=EDATE($G219,MAX(1,N($E219))-1)),$F219,0))</f>
        <v/>
      </c>
      <c r="M219" s="21">
        <f>IF($G219="",0,IF(AND(M$6&gt;=$G219,M$6&lt;=EDATE($G219,MAX(1,N($E219))-1)),$F219,0))</f>
        <v/>
      </c>
      <c r="N219" s="21">
        <f>IF($G219="",0,IF(AND(N$6&gt;=$G219,N$6&lt;=EDATE($G219,MAX(1,N($E219))-1)),$F219,0))</f>
        <v/>
      </c>
      <c r="O219" s="21">
        <f>IF($G219="",0,IF(AND(O$6&gt;=$G219,O$6&lt;=EDATE($G219,MAX(1,N($E219))-1)),$F219,0))</f>
        <v/>
      </c>
      <c r="P219" s="21">
        <f>IF($G219="",0,IF(AND(P$6&gt;=$G219,P$6&lt;=EDATE($G219,MAX(1,N($E219))-1)),$F219,0))</f>
        <v/>
      </c>
      <c r="Q219" s="21">
        <f>IF($G219="",0,IF(AND(Q$6&gt;=$G219,Q$6&lt;=EDATE($G219,MAX(1,N($E219))-1)),$F219,0))</f>
        <v/>
      </c>
      <c r="R219" s="21">
        <f>IF($G219="",0,IF(AND(R$6&gt;=$G219,R$6&lt;=EDATE($G219,MAX(1,N($E219))-1)),$F219,0))</f>
        <v/>
      </c>
      <c r="S219" s="21">
        <f>IF($G219="",0,IF(AND(S$6&gt;=$G219,S$6&lt;=EDATE($G219,MAX(1,N($E219))-1)),$F219,0))</f>
        <v/>
      </c>
    </row>
    <row r="220">
      <c r="A220" s="14" t="n"/>
      <c r="D220" s="15" t="n"/>
      <c r="F220" s="15">
        <f>IF(D220="","",D220/MAX(1,N(E220)))</f>
        <v/>
      </c>
      <c r="G220" s="20">
        <f>IF(A220="","",EOMONTH(A220,IF(DAY(A220)&gt;=$B$1,1,0)+IF($B$2&lt;=$B$1,1,0)-1)+1)</f>
        <v/>
      </c>
      <c r="H220" s="21">
        <f>IF($G220="",0,IF(AND(H$6&gt;=$G220,H$6&lt;=EDATE($G220,MAX(1,N($E220))-1)),$F220,0))</f>
        <v/>
      </c>
      <c r="I220" s="21">
        <f>IF($G220="",0,IF(AND(I$6&gt;=$G220,I$6&lt;=EDATE($G220,MAX(1,N($E220))-1)),$F220,0))</f>
        <v/>
      </c>
      <c r="J220" s="21">
        <f>IF($G220="",0,IF(AND(J$6&gt;=$G220,J$6&lt;=EDATE($G220,MAX(1,N($E220))-1)),$F220,0))</f>
        <v/>
      </c>
      <c r="K220" s="21">
        <f>IF($G220="",0,IF(AND(K$6&gt;=$G220,K$6&lt;=EDATE($G220,MAX(1,N($E220))-1)),$F220,0))</f>
        <v/>
      </c>
      <c r="L220" s="21">
        <f>IF($G220="",0,IF(AND(L$6&gt;=$G220,L$6&lt;=EDATE($G220,MAX(1,N($E220))-1)),$F220,0))</f>
        <v/>
      </c>
      <c r="M220" s="21">
        <f>IF($G220="",0,IF(AND(M$6&gt;=$G220,M$6&lt;=EDATE($G220,MAX(1,N($E220))-1)),$F220,0))</f>
        <v/>
      </c>
      <c r="N220" s="21">
        <f>IF($G220="",0,IF(AND(N$6&gt;=$G220,N$6&lt;=EDATE($G220,MAX(1,N($E220))-1)),$F220,0))</f>
        <v/>
      </c>
      <c r="O220" s="21">
        <f>IF($G220="",0,IF(AND(O$6&gt;=$G220,O$6&lt;=EDATE($G220,MAX(1,N($E220))-1)),$F220,0))</f>
        <v/>
      </c>
      <c r="P220" s="21">
        <f>IF($G220="",0,IF(AND(P$6&gt;=$G220,P$6&lt;=EDATE($G220,MAX(1,N($E220))-1)),$F220,0))</f>
        <v/>
      </c>
      <c r="Q220" s="21">
        <f>IF($G220="",0,IF(AND(Q$6&gt;=$G220,Q$6&lt;=EDATE($G220,MAX(1,N($E220))-1)),$F220,0))</f>
        <v/>
      </c>
      <c r="R220" s="21">
        <f>IF($G220="",0,IF(AND(R$6&gt;=$G220,R$6&lt;=EDATE($G220,MAX(1,N($E220))-1)),$F220,0))</f>
        <v/>
      </c>
      <c r="S220" s="21">
        <f>IF($G220="",0,IF(AND(S$6&gt;=$G220,S$6&lt;=EDATE($G220,MAX(1,N($E220))-1)),$F220,0))</f>
        <v/>
      </c>
    </row>
    <row r="221">
      <c r="A221" s="14" t="n"/>
      <c r="D221" s="15" t="n"/>
      <c r="F221" s="15">
        <f>IF(D221="","",D221/MAX(1,N(E221)))</f>
        <v/>
      </c>
      <c r="G221" s="20">
        <f>IF(A221="","",EOMONTH(A221,IF(DAY(A221)&gt;=$B$1,1,0)+IF($B$2&lt;=$B$1,1,0)-1)+1)</f>
        <v/>
      </c>
      <c r="H221" s="21">
        <f>IF($G221="",0,IF(AND(H$6&gt;=$G221,H$6&lt;=EDATE($G221,MAX(1,N($E221))-1)),$F221,0))</f>
        <v/>
      </c>
      <c r="I221" s="21">
        <f>IF($G221="",0,IF(AND(I$6&gt;=$G221,I$6&lt;=EDATE($G221,MAX(1,N($E221))-1)),$F221,0))</f>
        <v/>
      </c>
      <c r="J221" s="21">
        <f>IF($G221="",0,IF(AND(J$6&gt;=$G221,J$6&lt;=EDATE($G221,MAX(1,N($E221))-1)),$F221,0))</f>
        <v/>
      </c>
      <c r="K221" s="21">
        <f>IF($G221="",0,IF(AND(K$6&gt;=$G221,K$6&lt;=EDATE($G221,MAX(1,N($E221))-1)),$F221,0))</f>
        <v/>
      </c>
      <c r="L221" s="21">
        <f>IF($G221="",0,IF(AND(L$6&gt;=$G221,L$6&lt;=EDATE($G221,MAX(1,N($E221))-1)),$F221,0))</f>
        <v/>
      </c>
      <c r="M221" s="21">
        <f>IF($G221="",0,IF(AND(M$6&gt;=$G221,M$6&lt;=EDATE($G221,MAX(1,N($E221))-1)),$F221,0))</f>
        <v/>
      </c>
      <c r="N221" s="21">
        <f>IF($G221="",0,IF(AND(N$6&gt;=$G221,N$6&lt;=EDATE($G221,MAX(1,N($E221))-1)),$F221,0))</f>
        <v/>
      </c>
      <c r="O221" s="21">
        <f>IF($G221="",0,IF(AND(O$6&gt;=$G221,O$6&lt;=EDATE($G221,MAX(1,N($E221))-1)),$F221,0))</f>
        <v/>
      </c>
      <c r="P221" s="21">
        <f>IF($G221="",0,IF(AND(P$6&gt;=$G221,P$6&lt;=EDATE($G221,MAX(1,N($E221))-1)),$F221,0))</f>
        <v/>
      </c>
      <c r="Q221" s="21">
        <f>IF($G221="",0,IF(AND(Q$6&gt;=$G221,Q$6&lt;=EDATE($G221,MAX(1,N($E221))-1)),$F221,0))</f>
        <v/>
      </c>
      <c r="R221" s="21">
        <f>IF($G221="",0,IF(AND(R$6&gt;=$G221,R$6&lt;=EDATE($G221,MAX(1,N($E221))-1)),$F221,0))</f>
        <v/>
      </c>
      <c r="S221" s="21">
        <f>IF($G221="",0,IF(AND(S$6&gt;=$G221,S$6&lt;=EDATE($G221,MAX(1,N($E221))-1)),$F221,0))</f>
        <v/>
      </c>
    </row>
    <row r="222">
      <c r="A222" s="14" t="n"/>
      <c r="D222" s="15" t="n"/>
      <c r="F222" s="15">
        <f>IF(D222="","",D222/MAX(1,N(E222)))</f>
        <v/>
      </c>
      <c r="G222" s="20">
        <f>IF(A222="","",EOMONTH(A222,IF(DAY(A222)&gt;=$B$1,1,0)+IF($B$2&lt;=$B$1,1,0)-1)+1)</f>
        <v/>
      </c>
      <c r="H222" s="21">
        <f>IF($G222="",0,IF(AND(H$6&gt;=$G222,H$6&lt;=EDATE($G222,MAX(1,N($E222))-1)),$F222,0))</f>
        <v/>
      </c>
      <c r="I222" s="21">
        <f>IF($G222="",0,IF(AND(I$6&gt;=$G222,I$6&lt;=EDATE($G222,MAX(1,N($E222))-1)),$F222,0))</f>
        <v/>
      </c>
      <c r="J222" s="21">
        <f>IF($G222="",0,IF(AND(J$6&gt;=$G222,J$6&lt;=EDATE($G222,MAX(1,N($E222))-1)),$F222,0))</f>
        <v/>
      </c>
      <c r="K222" s="21">
        <f>IF($G222="",0,IF(AND(K$6&gt;=$G222,K$6&lt;=EDATE($G222,MAX(1,N($E222))-1)),$F222,0))</f>
        <v/>
      </c>
      <c r="L222" s="21">
        <f>IF($G222="",0,IF(AND(L$6&gt;=$G222,L$6&lt;=EDATE($G222,MAX(1,N($E222))-1)),$F222,0))</f>
        <v/>
      </c>
      <c r="M222" s="21">
        <f>IF($G222="",0,IF(AND(M$6&gt;=$G222,M$6&lt;=EDATE($G222,MAX(1,N($E222))-1)),$F222,0))</f>
        <v/>
      </c>
      <c r="N222" s="21">
        <f>IF($G222="",0,IF(AND(N$6&gt;=$G222,N$6&lt;=EDATE($G222,MAX(1,N($E222))-1)),$F222,0))</f>
        <v/>
      </c>
      <c r="O222" s="21">
        <f>IF($G222="",0,IF(AND(O$6&gt;=$G222,O$6&lt;=EDATE($G222,MAX(1,N($E222))-1)),$F222,0))</f>
        <v/>
      </c>
      <c r="P222" s="21">
        <f>IF($G222="",0,IF(AND(P$6&gt;=$G222,P$6&lt;=EDATE($G222,MAX(1,N($E222))-1)),$F222,0))</f>
        <v/>
      </c>
      <c r="Q222" s="21">
        <f>IF($G222="",0,IF(AND(Q$6&gt;=$G222,Q$6&lt;=EDATE($G222,MAX(1,N($E222))-1)),$F222,0))</f>
        <v/>
      </c>
      <c r="R222" s="21">
        <f>IF($G222="",0,IF(AND(R$6&gt;=$G222,R$6&lt;=EDATE($G222,MAX(1,N($E222))-1)),$F222,0))</f>
        <v/>
      </c>
      <c r="S222" s="21">
        <f>IF($G222="",0,IF(AND(S$6&gt;=$G222,S$6&lt;=EDATE($G222,MAX(1,N($E222))-1)),$F222,0))</f>
        <v/>
      </c>
    </row>
    <row r="223">
      <c r="A223" s="14" t="n"/>
      <c r="D223" s="15" t="n"/>
      <c r="F223" s="15">
        <f>IF(D223="","",D223/MAX(1,N(E223)))</f>
        <v/>
      </c>
      <c r="G223" s="20">
        <f>IF(A223="","",EOMONTH(A223,IF(DAY(A223)&gt;=$B$1,1,0)+IF($B$2&lt;=$B$1,1,0)-1)+1)</f>
        <v/>
      </c>
      <c r="H223" s="21">
        <f>IF($G223="",0,IF(AND(H$6&gt;=$G223,H$6&lt;=EDATE($G223,MAX(1,N($E223))-1)),$F223,0))</f>
        <v/>
      </c>
      <c r="I223" s="21">
        <f>IF($G223="",0,IF(AND(I$6&gt;=$G223,I$6&lt;=EDATE($G223,MAX(1,N($E223))-1)),$F223,0))</f>
        <v/>
      </c>
      <c r="J223" s="21">
        <f>IF($G223="",0,IF(AND(J$6&gt;=$G223,J$6&lt;=EDATE($G223,MAX(1,N($E223))-1)),$F223,0))</f>
        <v/>
      </c>
      <c r="K223" s="21">
        <f>IF($G223="",0,IF(AND(K$6&gt;=$G223,K$6&lt;=EDATE($G223,MAX(1,N($E223))-1)),$F223,0))</f>
        <v/>
      </c>
      <c r="L223" s="21">
        <f>IF($G223="",0,IF(AND(L$6&gt;=$G223,L$6&lt;=EDATE($G223,MAX(1,N($E223))-1)),$F223,0))</f>
        <v/>
      </c>
      <c r="M223" s="21">
        <f>IF($G223="",0,IF(AND(M$6&gt;=$G223,M$6&lt;=EDATE($G223,MAX(1,N($E223))-1)),$F223,0))</f>
        <v/>
      </c>
      <c r="N223" s="21">
        <f>IF($G223="",0,IF(AND(N$6&gt;=$G223,N$6&lt;=EDATE($G223,MAX(1,N($E223))-1)),$F223,0))</f>
        <v/>
      </c>
      <c r="O223" s="21">
        <f>IF($G223="",0,IF(AND(O$6&gt;=$G223,O$6&lt;=EDATE($G223,MAX(1,N($E223))-1)),$F223,0))</f>
        <v/>
      </c>
      <c r="P223" s="21">
        <f>IF($G223="",0,IF(AND(P$6&gt;=$G223,P$6&lt;=EDATE($G223,MAX(1,N($E223))-1)),$F223,0))</f>
        <v/>
      </c>
      <c r="Q223" s="21">
        <f>IF($G223="",0,IF(AND(Q$6&gt;=$G223,Q$6&lt;=EDATE($G223,MAX(1,N($E223))-1)),$F223,0))</f>
        <v/>
      </c>
      <c r="R223" s="21">
        <f>IF($G223="",0,IF(AND(R$6&gt;=$G223,R$6&lt;=EDATE($G223,MAX(1,N($E223))-1)),$F223,0))</f>
        <v/>
      </c>
      <c r="S223" s="21">
        <f>IF($G223="",0,IF(AND(S$6&gt;=$G223,S$6&lt;=EDATE($G223,MAX(1,N($E223))-1)),$F223,0))</f>
        <v/>
      </c>
    </row>
    <row r="224">
      <c r="A224" s="14" t="n"/>
      <c r="D224" s="15" t="n"/>
      <c r="F224" s="15">
        <f>IF(D224="","",D224/MAX(1,N(E224)))</f>
        <v/>
      </c>
      <c r="G224" s="20">
        <f>IF(A224="","",EOMONTH(A224,IF(DAY(A224)&gt;=$B$1,1,0)+IF($B$2&lt;=$B$1,1,0)-1)+1)</f>
        <v/>
      </c>
      <c r="H224" s="21">
        <f>IF($G224="",0,IF(AND(H$6&gt;=$G224,H$6&lt;=EDATE($G224,MAX(1,N($E224))-1)),$F224,0))</f>
        <v/>
      </c>
      <c r="I224" s="21">
        <f>IF($G224="",0,IF(AND(I$6&gt;=$G224,I$6&lt;=EDATE($G224,MAX(1,N($E224))-1)),$F224,0))</f>
        <v/>
      </c>
      <c r="J224" s="21">
        <f>IF($G224="",0,IF(AND(J$6&gt;=$G224,J$6&lt;=EDATE($G224,MAX(1,N($E224))-1)),$F224,0))</f>
        <v/>
      </c>
      <c r="K224" s="21">
        <f>IF($G224="",0,IF(AND(K$6&gt;=$G224,K$6&lt;=EDATE($G224,MAX(1,N($E224))-1)),$F224,0))</f>
        <v/>
      </c>
      <c r="L224" s="21">
        <f>IF($G224="",0,IF(AND(L$6&gt;=$G224,L$6&lt;=EDATE($G224,MAX(1,N($E224))-1)),$F224,0))</f>
        <v/>
      </c>
      <c r="M224" s="21">
        <f>IF($G224="",0,IF(AND(M$6&gt;=$G224,M$6&lt;=EDATE($G224,MAX(1,N($E224))-1)),$F224,0))</f>
        <v/>
      </c>
      <c r="N224" s="21">
        <f>IF($G224="",0,IF(AND(N$6&gt;=$G224,N$6&lt;=EDATE($G224,MAX(1,N($E224))-1)),$F224,0))</f>
        <v/>
      </c>
      <c r="O224" s="21">
        <f>IF($G224="",0,IF(AND(O$6&gt;=$G224,O$6&lt;=EDATE($G224,MAX(1,N($E224))-1)),$F224,0))</f>
        <v/>
      </c>
      <c r="P224" s="21">
        <f>IF($G224="",0,IF(AND(P$6&gt;=$G224,P$6&lt;=EDATE($G224,MAX(1,N($E224))-1)),$F224,0))</f>
        <v/>
      </c>
      <c r="Q224" s="21">
        <f>IF($G224="",0,IF(AND(Q$6&gt;=$G224,Q$6&lt;=EDATE($G224,MAX(1,N($E224))-1)),$F224,0))</f>
        <v/>
      </c>
      <c r="R224" s="21">
        <f>IF($G224="",0,IF(AND(R$6&gt;=$G224,R$6&lt;=EDATE($G224,MAX(1,N($E224))-1)),$F224,0))</f>
        <v/>
      </c>
      <c r="S224" s="21">
        <f>IF($G224="",0,IF(AND(S$6&gt;=$G224,S$6&lt;=EDATE($G224,MAX(1,N($E224))-1)),$F224,0))</f>
        <v/>
      </c>
    </row>
    <row r="225">
      <c r="A225" s="14" t="n"/>
      <c r="D225" s="15" t="n"/>
      <c r="F225" s="15">
        <f>IF(D225="","",D225/MAX(1,N(E225)))</f>
        <v/>
      </c>
      <c r="G225" s="20">
        <f>IF(A225="","",EOMONTH(A225,IF(DAY(A225)&gt;=$B$1,1,0)+IF($B$2&lt;=$B$1,1,0)-1)+1)</f>
        <v/>
      </c>
      <c r="H225" s="21">
        <f>IF($G225="",0,IF(AND(H$6&gt;=$G225,H$6&lt;=EDATE($G225,MAX(1,N($E225))-1)),$F225,0))</f>
        <v/>
      </c>
      <c r="I225" s="21">
        <f>IF($G225="",0,IF(AND(I$6&gt;=$G225,I$6&lt;=EDATE($G225,MAX(1,N($E225))-1)),$F225,0))</f>
        <v/>
      </c>
      <c r="J225" s="21">
        <f>IF($G225="",0,IF(AND(J$6&gt;=$G225,J$6&lt;=EDATE($G225,MAX(1,N($E225))-1)),$F225,0))</f>
        <v/>
      </c>
      <c r="K225" s="21">
        <f>IF($G225="",0,IF(AND(K$6&gt;=$G225,K$6&lt;=EDATE($G225,MAX(1,N($E225))-1)),$F225,0))</f>
        <v/>
      </c>
      <c r="L225" s="21">
        <f>IF($G225="",0,IF(AND(L$6&gt;=$G225,L$6&lt;=EDATE($G225,MAX(1,N($E225))-1)),$F225,0))</f>
        <v/>
      </c>
      <c r="M225" s="21">
        <f>IF($G225="",0,IF(AND(M$6&gt;=$G225,M$6&lt;=EDATE($G225,MAX(1,N($E225))-1)),$F225,0))</f>
        <v/>
      </c>
      <c r="N225" s="21">
        <f>IF($G225="",0,IF(AND(N$6&gt;=$G225,N$6&lt;=EDATE($G225,MAX(1,N($E225))-1)),$F225,0))</f>
        <v/>
      </c>
      <c r="O225" s="21">
        <f>IF($G225="",0,IF(AND(O$6&gt;=$G225,O$6&lt;=EDATE($G225,MAX(1,N($E225))-1)),$F225,0))</f>
        <v/>
      </c>
      <c r="P225" s="21">
        <f>IF($G225="",0,IF(AND(P$6&gt;=$G225,P$6&lt;=EDATE($G225,MAX(1,N($E225))-1)),$F225,0))</f>
        <v/>
      </c>
      <c r="Q225" s="21">
        <f>IF($G225="",0,IF(AND(Q$6&gt;=$G225,Q$6&lt;=EDATE($G225,MAX(1,N($E225))-1)),$F225,0))</f>
        <v/>
      </c>
      <c r="R225" s="21">
        <f>IF($G225="",0,IF(AND(R$6&gt;=$G225,R$6&lt;=EDATE($G225,MAX(1,N($E225))-1)),$F225,0))</f>
        <v/>
      </c>
      <c r="S225" s="21">
        <f>IF($G225="",0,IF(AND(S$6&gt;=$G225,S$6&lt;=EDATE($G225,MAX(1,N($E225))-1)),$F225,0))</f>
        <v/>
      </c>
    </row>
    <row r="226">
      <c r="A226" s="14" t="n"/>
      <c r="D226" s="15" t="n"/>
      <c r="F226" s="15">
        <f>IF(D226="","",D226/MAX(1,N(E226)))</f>
        <v/>
      </c>
      <c r="G226" s="20">
        <f>IF(A226="","",EOMONTH(A226,IF(DAY(A226)&gt;=$B$1,1,0)+IF($B$2&lt;=$B$1,1,0)-1)+1)</f>
        <v/>
      </c>
      <c r="H226" s="21">
        <f>IF($G226="",0,IF(AND(H$6&gt;=$G226,H$6&lt;=EDATE($G226,MAX(1,N($E226))-1)),$F226,0))</f>
        <v/>
      </c>
      <c r="I226" s="21">
        <f>IF($G226="",0,IF(AND(I$6&gt;=$G226,I$6&lt;=EDATE($G226,MAX(1,N($E226))-1)),$F226,0))</f>
        <v/>
      </c>
      <c r="J226" s="21">
        <f>IF($G226="",0,IF(AND(J$6&gt;=$G226,J$6&lt;=EDATE($G226,MAX(1,N($E226))-1)),$F226,0))</f>
        <v/>
      </c>
      <c r="K226" s="21">
        <f>IF($G226="",0,IF(AND(K$6&gt;=$G226,K$6&lt;=EDATE($G226,MAX(1,N($E226))-1)),$F226,0))</f>
        <v/>
      </c>
      <c r="L226" s="21">
        <f>IF($G226="",0,IF(AND(L$6&gt;=$G226,L$6&lt;=EDATE($G226,MAX(1,N($E226))-1)),$F226,0))</f>
        <v/>
      </c>
      <c r="M226" s="21">
        <f>IF($G226="",0,IF(AND(M$6&gt;=$G226,M$6&lt;=EDATE($G226,MAX(1,N($E226))-1)),$F226,0))</f>
        <v/>
      </c>
      <c r="N226" s="21">
        <f>IF($G226="",0,IF(AND(N$6&gt;=$G226,N$6&lt;=EDATE($G226,MAX(1,N($E226))-1)),$F226,0))</f>
        <v/>
      </c>
      <c r="O226" s="21">
        <f>IF($G226="",0,IF(AND(O$6&gt;=$G226,O$6&lt;=EDATE($G226,MAX(1,N($E226))-1)),$F226,0))</f>
        <v/>
      </c>
      <c r="P226" s="21">
        <f>IF($G226="",0,IF(AND(P$6&gt;=$G226,P$6&lt;=EDATE($G226,MAX(1,N($E226))-1)),$F226,0))</f>
        <v/>
      </c>
      <c r="Q226" s="21">
        <f>IF($G226="",0,IF(AND(Q$6&gt;=$G226,Q$6&lt;=EDATE($G226,MAX(1,N($E226))-1)),$F226,0))</f>
        <v/>
      </c>
      <c r="R226" s="21">
        <f>IF($G226="",0,IF(AND(R$6&gt;=$G226,R$6&lt;=EDATE($G226,MAX(1,N($E226))-1)),$F226,0))</f>
        <v/>
      </c>
      <c r="S226" s="21">
        <f>IF($G226="",0,IF(AND(S$6&gt;=$G226,S$6&lt;=EDATE($G226,MAX(1,N($E226))-1)),$F226,0))</f>
        <v/>
      </c>
    </row>
    <row r="227">
      <c r="A227" s="14" t="n"/>
      <c r="D227" s="15" t="n"/>
      <c r="F227" s="15">
        <f>IF(D227="","",D227/MAX(1,N(E227)))</f>
        <v/>
      </c>
      <c r="G227" s="20">
        <f>IF(A227="","",EOMONTH(A227,IF(DAY(A227)&gt;=$B$1,1,0)+IF($B$2&lt;=$B$1,1,0)-1)+1)</f>
        <v/>
      </c>
      <c r="H227" s="21">
        <f>IF($G227="",0,IF(AND(H$6&gt;=$G227,H$6&lt;=EDATE($G227,MAX(1,N($E227))-1)),$F227,0))</f>
        <v/>
      </c>
      <c r="I227" s="21">
        <f>IF($G227="",0,IF(AND(I$6&gt;=$G227,I$6&lt;=EDATE($G227,MAX(1,N($E227))-1)),$F227,0))</f>
        <v/>
      </c>
      <c r="J227" s="21">
        <f>IF($G227="",0,IF(AND(J$6&gt;=$G227,J$6&lt;=EDATE($G227,MAX(1,N($E227))-1)),$F227,0))</f>
        <v/>
      </c>
      <c r="K227" s="21">
        <f>IF($G227="",0,IF(AND(K$6&gt;=$G227,K$6&lt;=EDATE($G227,MAX(1,N($E227))-1)),$F227,0))</f>
        <v/>
      </c>
      <c r="L227" s="21">
        <f>IF($G227="",0,IF(AND(L$6&gt;=$G227,L$6&lt;=EDATE($G227,MAX(1,N($E227))-1)),$F227,0))</f>
        <v/>
      </c>
      <c r="M227" s="21">
        <f>IF($G227="",0,IF(AND(M$6&gt;=$G227,M$6&lt;=EDATE($G227,MAX(1,N($E227))-1)),$F227,0))</f>
        <v/>
      </c>
      <c r="N227" s="21">
        <f>IF($G227="",0,IF(AND(N$6&gt;=$G227,N$6&lt;=EDATE($G227,MAX(1,N($E227))-1)),$F227,0))</f>
        <v/>
      </c>
      <c r="O227" s="21">
        <f>IF($G227="",0,IF(AND(O$6&gt;=$G227,O$6&lt;=EDATE($G227,MAX(1,N($E227))-1)),$F227,0))</f>
        <v/>
      </c>
      <c r="P227" s="21">
        <f>IF($G227="",0,IF(AND(P$6&gt;=$G227,P$6&lt;=EDATE($G227,MAX(1,N($E227))-1)),$F227,0))</f>
        <v/>
      </c>
      <c r="Q227" s="21">
        <f>IF($G227="",0,IF(AND(Q$6&gt;=$G227,Q$6&lt;=EDATE($G227,MAX(1,N($E227))-1)),$F227,0))</f>
        <v/>
      </c>
      <c r="R227" s="21">
        <f>IF($G227="",0,IF(AND(R$6&gt;=$G227,R$6&lt;=EDATE($G227,MAX(1,N($E227))-1)),$F227,0))</f>
        <v/>
      </c>
      <c r="S227" s="21">
        <f>IF($G227="",0,IF(AND(S$6&gt;=$G227,S$6&lt;=EDATE($G227,MAX(1,N($E227))-1)),$F227,0))</f>
        <v/>
      </c>
    </row>
    <row r="228">
      <c r="A228" s="14" t="n"/>
      <c r="D228" s="15" t="n"/>
      <c r="F228" s="15">
        <f>IF(D228="","",D228/MAX(1,N(E228)))</f>
        <v/>
      </c>
      <c r="G228" s="20">
        <f>IF(A228="","",EOMONTH(A228,IF(DAY(A228)&gt;=$B$1,1,0)+IF($B$2&lt;=$B$1,1,0)-1)+1)</f>
        <v/>
      </c>
      <c r="H228" s="21">
        <f>IF($G228="",0,IF(AND(H$6&gt;=$G228,H$6&lt;=EDATE($G228,MAX(1,N($E228))-1)),$F228,0))</f>
        <v/>
      </c>
      <c r="I228" s="21">
        <f>IF($G228="",0,IF(AND(I$6&gt;=$G228,I$6&lt;=EDATE($G228,MAX(1,N($E228))-1)),$F228,0))</f>
        <v/>
      </c>
      <c r="J228" s="21">
        <f>IF($G228="",0,IF(AND(J$6&gt;=$G228,J$6&lt;=EDATE($G228,MAX(1,N($E228))-1)),$F228,0))</f>
        <v/>
      </c>
      <c r="K228" s="21">
        <f>IF($G228="",0,IF(AND(K$6&gt;=$G228,K$6&lt;=EDATE($G228,MAX(1,N($E228))-1)),$F228,0))</f>
        <v/>
      </c>
      <c r="L228" s="21">
        <f>IF($G228="",0,IF(AND(L$6&gt;=$G228,L$6&lt;=EDATE($G228,MAX(1,N($E228))-1)),$F228,0))</f>
        <v/>
      </c>
      <c r="M228" s="21">
        <f>IF($G228="",0,IF(AND(M$6&gt;=$G228,M$6&lt;=EDATE($G228,MAX(1,N($E228))-1)),$F228,0))</f>
        <v/>
      </c>
      <c r="N228" s="21">
        <f>IF($G228="",0,IF(AND(N$6&gt;=$G228,N$6&lt;=EDATE($G228,MAX(1,N($E228))-1)),$F228,0))</f>
        <v/>
      </c>
      <c r="O228" s="21">
        <f>IF($G228="",0,IF(AND(O$6&gt;=$G228,O$6&lt;=EDATE($G228,MAX(1,N($E228))-1)),$F228,0))</f>
        <v/>
      </c>
      <c r="P228" s="21">
        <f>IF($G228="",0,IF(AND(P$6&gt;=$G228,P$6&lt;=EDATE($G228,MAX(1,N($E228))-1)),$F228,0))</f>
        <v/>
      </c>
      <c r="Q228" s="21">
        <f>IF($G228="",0,IF(AND(Q$6&gt;=$G228,Q$6&lt;=EDATE($G228,MAX(1,N($E228))-1)),$F228,0))</f>
        <v/>
      </c>
      <c r="R228" s="21">
        <f>IF($G228="",0,IF(AND(R$6&gt;=$G228,R$6&lt;=EDATE($G228,MAX(1,N($E228))-1)),$F228,0))</f>
        <v/>
      </c>
      <c r="S228" s="21">
        <f>IF($G228="",0,IF(AND(S$6&gt;=$G228,S$6&lt;=EDATE($G228,MAX(1,N($E228))-1)),$F228,0))</f>
        <v/>
      </c>
    </row>
    <row r="229">
      <c r="A229" s="14" t="n"/>
      <c r="D229" s="15" t="n"/>
      <c r="F229" s="15">
        <f>IF(D229="","",D229/MAX(1,N(E229)))</f>
        <v/>
      </c>
      <c r="G229" s="20">
        <f>IF(A229="","",EOMONTH(A229,IF(DAY(A229)&gt;=$B$1,1,0)+IF($B$2&lt;=$B$1,1,0)-1)+1)</f>
        <v/>
      </c>
      <c r="H229" s="21">
        <f>IF($G229="",0,IF(AND(H$6&gt;=$G229,H$6&lt;=EDATE($G229,MAX(1,N($E229))-1)),$F229,0))</f>
        <v/>
      </c>
      <c r="I229" s="21">
        <f>IF($G229="",0,IF(AND(I$6&gt;=$G229,I$6&lt;=EDATE($G229,MAX(1,N($E229))-1)),$F229,0))</f>
        <v/>
      </c>
      <c r="J229" s="21">
        <f>IF($G229="",0,IF(AND(J$6&gt;=$G229,J$6&lt;=EDATE($G229,MAX(1,N($E229))-1)),$F229,0))</f>
        <v/>
      </c>
      <c r="K229" s="21">
        <f>IF($G229="",0,IF(AND(K$6&gt;=$G229,K$6&lt;=EDATE($G229,MAX(1,N($E229))-1)),$F229,0))</f>
        <v/>
      </c>
      <c r="L229" s="21">
        <f>IF($G229="",0,IF(AND(L$6&gt;=$G229,L$6&lt;=EDATE($G229,MAX(1,N($E229))-1)),$F229,0))</f>
        <v/>
      </c>
      <c r="M229" s="21">
        <f>IF($G229="",0,IF(AND(M$6&gt;=$G229,M$6&lt;=EDATE($G229,MAX(1,N($E229))-1)),$F229,0))</f>
        <v/>
      </c>
      <c r="N229" s="21">
        <f>IF($G229="",0,IF(AND(N$6&gt;=$G229,N$6&lt;=EDATE($G229,MAX(1,N($E229))-1)),$F229,0))</f>
        <v/>
      </c>
      <c r="O229" s="21">
        <f>IF($G229="",0,IF(AND(O$6&gt;=$G229,O$6&lt;=EDATE($G229,MAX(1,N($E229))-1)),$F229,0))</f>
        <v/>
      </c>
      <c r="P229" s="21">
        <f>IF($G229="",0,IF(AND(P$6&gt;=$G229,P$6&lt;=EDATE($G229,MAX(1,N($E229))-1)),$F229,0))</f>
        <v/>
      </c>
      <c r="Q229" s="21">
        <f>IF($G229="",0,IF(AND(Q$6&gt;=$G229,Q$6&lt;=EDATE($G229,MAX(1,N($E229))-1)),$F229,0))</f>
        <v/>
      </c>
      <c r="R229" s="21">
        <f>IF($G229="",0,IF(AND(R$6&gt;=$G229,R$6&lt;=EDATE($G229,MAX(1,N($E229))-1)),$F229,0))</f>
        <v/>
      </c>
      <c r="S229" s="21">
        <f>IF($G229="",0,IF(AND(S$6&gt;=$G229,S$6&lt;=EDATE($G229,MAX(1,N($E229))-1)),$F229,0))</f>
        <v/>
      </c>
    </row>
    <row r="230">
      <c r="A230" s="14" t="n"/>
      <c r="D230" s="15" t="n"/>
      <c r="F230" s="15">
        <f>IF(D230="","",D230/MAX(1,N(E230)))</f>
        <v/>
      </c>
      <c r="G230" s="20">
        <f>IF(A230="","",EOMONTH(A230,IF(DAY(A230)&gt;=$B$1,1,0)+IF($B$2&lt;=$B$1,1,0)-1)+1)</f>
        <v/>
      </c>
      <c r="H230" s="21">
        <f>IF($G230="",0,IF(AND(H$6&gt;=$G230,H$6&lt;=EDATE($G230,MAX(1,N($E230))-1)),$F230,0))</f>
        <v/>
      </c>
      <c r="I230" s="21">
        <f>IF($G230="",0,IF(AND(I$6&gt;=$G230,I$6&lt;=EDATE($G230,MAX(1,N($E230))-1)),$F230,0))</f>
        <v/>
      </c>
      <c r="J230" s="21">
        <f>IF($G230="",0,IF(AND(J$6&gt;=$G230,J$6&lt;=EDATE($G230,MAX(1,N($E230))-1)),$F230,0))</f>
        <v/>
      </c>
      <c r="K230" s="21">
        <f>IF($G230="",0,IF(AND(K$6&gt;=$G230,K$6&lt;=EDATE($G230,MAX(1,N($E230))-1)),$F230,0))</f>
        <v/>
      </c>
      <c r="L230" s="21">
        <f>IF($G230="",0,IF(AND(L$6&gt;=$G230,L$6&lt;=EDATE($G230,MAX(1,N($E230))-1)),$F230,0))</f>
        <v/>
      </c>
      <c r="M230" s="21">
        <f>IF($G230="",0,IF(AND(M$6&gt;=$G230,M$6&lt;=EDATE($G230,MAX(1,N($E230))-1)),$F230,0))</f>
        <v/>
      </c>
      <c r="N230" s="21">
        <f>IF($G230="",0,IF(AND(N$6&gt;=$G230,N$6&lt;=EDATE($G230,MAX(1,N($E230))-1)),$F230,0))</f>
        <v/>
      </c>
      <c r="O230" s="21">
        <f>IF($G230="",0,IF(AND(O$6&gt;=$G230,O$6&lt;=EDATE($G230,MAX(1,N($E230))-1)),$F230,0))</f>
        <v/>
      </c>
      <c r="P230" s="21">
        <f>IF($G230="",0,IF(AND(P$6&gt;=$G230,P$6&lt;=EDATE($G230,MAX(1,N($E230))-1)),$F230,0))</f>
        <v/>
      </c>
      <c r="Q230" s="21">
        <f>IF($G230="",0,IF(AND(Q$6&gt;=$G230,Q$6&lt;=EDATE($G230,MAX(1,N($E230))-1)),$F230,0))</f>
        <v/>
      </c>
      <c r="R230" s="21">
        <f>IF($G230="",0,IF(AND(R$6&gt;=$G230,R$6&lt;=EDATE($G230,MAX(1,N($E230))-1)),$F230,0))</f>
        <v/>
      </c>
      <c r="S230" s="21">
        <f>IF($G230="",0,IF(AND(S$6&gt;=$G230,S$6&lt;=EDATE($G230,MAX(1,N($E230))-1)),$F230,0))</f>
        <v/>
      </c>
    </row>
    <row r="231">
      <c r="A231" s="14" t="n"/>
      <c r="D231" s="15" t="n"/>
      <c r="F231" s="15">
        <f>IF(D231="","",D231/MAX(1,N(E231)))</f>
        <v/>
      </c>
      <c r="G231" s="20">
        <f>IF(A231="","",EOMONTH(A231,IF(DAY(A231)&gt;=$B$1,1,0)+IF($B$2&lt;=$B$1,1,0)-1)+1)</f>
        <v/>
      </c>
      <c r="H231" s="21">
        <f>IF($G231="",0,IF(AND(H$6&gt;=$G231,H$6&lt;=EDATE($G231,MAX(1,N($E231))-1)),$F231,0))</f>
        <v/>
      </c>
      <c r="I231" s="21">
        <f>IF($G231="",0,IF(AND(I$6&gt;=$G231,I$6&lt;=EDATE($G231,MAX(1,N($E231))-1)),$F231,0))</f>
        <v/>
      </c>
      <c r="J231" s="21">
        <f>IF($G231="",0,IF(AND(J$6&gt;=$G231,J$6&lt;=EDATE($G231,MAX(1,N($E231))-1)),$F231,0))</f>
        <v/>
      </c>
      <c r="K231" s="21">
        <f>IF($G231="",0,IF(AND(K$6&gt;=$G231,K$6&lt;=EDATE($G231,MAX(1,N($E231))-1)),$F231,0))</f>
        <v/>
      </c>
      <c r="L231" s="21">
        <f>IF($G231="",0,IF(AND(L$6&gt;=$G231,L$6&lt;=EDATE($G231,MAX(1,N($E231))-1)),$F231,0))</f>
        <v/>
      </c>
      <c r="M231" s="21">
        <f>IF($G231="",0,IF(AND(M$6&gt;=$G231,M$6&lt;=EDATE($G231,MAX(1,N($E231))-1)),$F231,0))</f>
        <v/>
      </c>
      <c r="N231" s="21">
        <f>IF($G231="",0,IF(AND(N$6&gt;=$G231,N$6&lt;=EDATE($G231,MAX(1,N($E231))-1)),$F231,0))</f>
        <v/>
      </c>
      <c r="O231" s="21">
        <f>IF($G231="",0,IF(AND(O$6&gt;=$G231,O$6&lt;=EDATE($G231,MAX(1,N($E231))-1)),$F231,0))</f>
        <v/>
      </c>
      <c r="P231" s="21">
        <f>IF($G231="",0,IF(AND(P$6&gt;=$G231,P$6&lt;=EDATE($G231,MAX(1,N($E231))-1)),$F231,0))</f>
        <v/>
      </c>
      <c r="Q231" s="21">
        <f>IF($G231="",0,IF(AND(Q$6&gt;=$G231,Q$6&lt;=EDATE($G231,MAX(1,N($E231))-1)),$F231,0))</f>
        <v/>
      </c>
      <c r="R231" s="21">
        <f>IF($G231="",0,IF(AND(R$6&gt;=$G231,R$6&lt;=EDATE($G231,MAX(1,N($E231))-1)),$F231,0))</f>
        <v/>
      </c>
      <c r="S231" s="21">
        <f>IF($G231="",0,IF(AND(S$6&gt;=$G231,S$6&lt;=EDATE($G231,MAX(1,N($E231))-1)),$F231,0))</f>
        <v/>
      </c>
    </row>
    <row r="232">
      <c r="A232" s="14" t="n"/>
      <c r="D232" s="15" t="n"/>
      <c r="F232" s="15">
        <f>IF(D232="","",D232/MAX(1,N(E232)))</f>
        <v/>
      </c>
      <c r="G232" s="20">
        <f>IF(A232="","",EOMONTH(A232,IF(DAY(A232)&gt;=$B$1,1,0)+IF($B$2&lt;=$B$1,1,0)-1)+1)</f>
        <v/>
      </c>
      <c r="H232" s="21">
        <f>IF($G232="",0,IF(AND(H$6&gt;=$G232,H$6&lt;=EDATE($G232,MAX(1,N($E232))-1)),$F232,0))</f>
        <v/>
      </c>
      <c r="I232" s="21">
        <f>IF($G232="",0,IF(AND(I$6&gt;=$G232,I$6&lt;=EDATE($G232,MAX(1,N($E232))-1)),$F232,0))</f>
        <v/>
      </c>
      <c r="J232" s="21">
        <f>IF($G232="",0,IF(AND(J$6&gt;=$G232,J$6&lt;=EDATE($G232,MAX(1,N($E232))-1)),$F232,0))</f>
        <v/>
      </c>
      <c r="K232" s="21">
        <f>IF($G232="",0,IF(AND(K$6&gt;=$G232,K$6&lt;=EDATE($G232,MAX(1,N($E232))-1)),$F232,0))</f>
        <v/>
      </c>
      <c r="L232" s="21">
        <f>IF($G232="",0,IF(AND(L$6&gt;=$G232,L$6&lt;=EDATE($G232,MAX(1,N($E232))-1)),$F232,0))</f>
        <v/>
      </c>
      <c r="M232" s="21">
        <f>IF($G232="",0,IF(AND(M$6&gt;=$G232,M$6&lt;=EDATE($G232,MAX(1,N($E232))-1)),$F232,0))</f>
        <v/>
      </c>
      <c r="N232" s="21">
        <f>IF($G232="",0,IF(AND(N$6&gt;=$G232,N$6&lt;=EDATE($G232,MAX(1,N($E232))-1)),$F232,0))</f>
        <v/>
      </c>
      <c r="O232" s="21">
        <f>IF($G232="",0,IF(AND(O$6&gt;=$G232,O$6&lt;=EDATE($G232,MAX(1,N($E232))-1)),$F232,0))</f>
        <v/>
      </c>
      <c r="P232" s="21">
        <f>IF($G232="",0,IF(AND(P$6&gt;=$G232,P$6&lt;=EDATE($G232,MAX(1,N($E232))-1)),$F232,0))</f>
        <v/>
      </c>
      <c r="Q232" s="21">
        <f>IF($G232="",0,IF(AND(Q$6&gt;=$G232,Q$6&lt;=EDATE($G232,MAX(1,N($E232))-1)),$F232,0))</f>
        <v/>
      </c>
      <c r="R232" s="21">
        <f>IF($G232="",0,IF(AND(R$6&gt;=$G232,R$6&lt;=EDATE($G232,MAX(1,N($E232))-1)),$F232,0))</f>
        <v/>
      </c>
      <c r="S232" s="21">
        <f>IF($G232="",0,IF(AND(S$6&gt;=$G232,S$6&lt;=EDATE($G232,MAX(1,N($E232))-1)),$F232,0))</f>
        <v/>
      </c>
    </row>
    <row r="233">
      <c r="A233" s="14" t="n"/>
      <c r="D233" s="15" t="n"/>
      <c r="F233" s="15">
        <f>IF(D233="","",D233/MAX(1,N(E233)))</f>
        <v/>
      </c>
      <c r="G233" s="20">
        <f>IF(A233="","",EOMONTH(A233,IF(DAY(A233)&gt;=$B$1,1,0)+IF($B$2&lt;=$B$1,1,0)-1)+1)</f>
        <v/>
      </c>
      <c r="H233" s="21">
        <f>IF($G233="",0,IF(AND(H$6&gt;=$G233,H$6&lt;=EDATE($G233,MAX(1,N($E233))-1)),$F233,0))</f>
        <v/>
      </c>
      <c r="I233" s="21">
        <f>IF($G233="",0,IF(AND(I$6&gt;=$G233,I$6&lt;=EDATE($G233,MAX(1,N($E233))-1)),$F233,0))</f>
        <v/>
      </c>
      <c r="J233" s="21">
        <f>IF($G233="",0,IF(AND(J$6&gt;=$G233,J$6&lt;=EDATE($G233,MAX(1,N($E233))-1)),$F233,0))</f>
        <v/>
      </c>
      <c r="K233" s="21">
        <f>IF($G233="",0,IF(AND(K$6&gt;=$G233,K$6&lt;=EDATE($G233,MAX(1,N($E233))-1)),$F233,0))</f>
        <v/>
      </c>
      <c r="L233" s="21">
        <f>IF($G233="",0,IF(AND(L$6&gt;=$G233,L$6&lt;=EDATE($G233,MAX(1,N($E233))-1)),$F233,0))</f>
        <v/>
      </c>
      <c r="M233" s="21">
        <f>IF($G233="",0,IF(AND(M$6&gt;=$G233,M$6&lt;=EDATE($G233,MAX(1,N($E233))-1)),$F233,0))</f>
        <v/>
      </c>
      <c r="N233" s="21">
        <f>IF($G233="",0,IF(AND(N$6&gt;=$G233,N$6&lt;=EDATE($G233,MAX(1,N($E233))-1)),$F233,0))</f>
        <v/>
      </c>
      <c r="O233" s="21">
        <f>IF($G233="",0,IF(AND(O$6&gt;=$G233,O$6&lt;=EDATE($G233,MAX(1,N($E233))-1)),$F233,0))</f>
        <v/>
      </c>
      <c r="P233" s="21">
        <f>IF($G233="",0,IF(AND(P$6&gt;=$G233,P$6&lt;=EDATE($G233,MAX(1,N($E233))-1)),$F233,0))</f>
        <v/>
      </c>
      <c r="Q233" s="21">
        <f>IF($G233="",0,IF(AND(Q$6&gt;=$G233,Q$6&lt;=EDATE($G233,MAX(1,N($E233))-1)),$F233,0))</f>
        <v/>
      </c>
      <c r="R233" s="21">
        <f>IF($G233="",0,IF(AND(R$6&gt;=$G233,R$6&lt;=EDATE($G233,MAX(1,N($E233))-1)),$F233,0))</f>
        <v/>
      </c>
      <c r="S233" s="21">
        <f>IF($G233="",0,IF(AND(S$6&gt;=$G233,S$6&lt;=EDATE($G233,MAX(1,N($E233))-1)),$F233,0))</f>
        <v/>
      </c>
    </row>
    <row r="234">
      <c r="A234" s="14" t="n"/>
      <c r="D234" s="15" t="n"/>
      <c r="F234" s="15">
        <f>IF(D234="","",D234/MAX(1,N(E234)))</f>
        <v/>
      </c>
      <c r="G234" s="20">
        <f>IF(A234="","",EOMONTH(A234,IF(DAY(A234)&gt;=$B$1,1,0)+IF($B$2&lt;=$B$1,1,0)-1)+1)</f>
        <v/>
      </c>
      <c r="H234" s="21">
        <f>IF($G234="",0,IF(AND(H$6&gt;=$G234,H$6&lt;=EDATE($G234,MAX(1,N($E234))-1)),$F234,0))</f>
        <v/>
      </c>
      <c r="I234" s="21">
        <f>IF($G234="",0,IF(AND(I$6&gt;=$G234,I$6&lt;=EDATE($G234,MAX(1,N($E234))-1)),$F234,0))</f>
        <v/>
      </c>
      <c r="J234" s="21">
        <f>IF($G234="",0,IF(AND(J$6&gt;=$G234,J$6&lt;=EDATE($G234,MAX(1,N($E234))-1)),$F234,0))</f>
        <v/>
      </c>
      <c r="K234" s="21">
        <f>IF($G234="",0,IF(AND(K$6&gt;=$G234,K$6&lt;=EDATE($G234,MAX(1,N($E234))-1)),$F234,0))</f>
        <v/>
      </c>
      <c r="L234" s="21">
        <f>IF($G234="",0,IF(AND(L$6&gt;=$G234,L$6&lt;=EDATE($G234,MAX(1,N($E234))-1)),$F234,0))</f>
        <v/>
      </c>
      <c r="M234" s="21">
        <f>IF($G234="",0,IF(AND(M$6&gt;=$G234,M$6&lt;=EDATE($G234,MAX(1,N($E234))-1)),$F234,0))</f>
        <v/>
      </c>
      <c r="N234" s="21">
        <f>IF($G234="",0,IF(AND(N$6&gt;=$G234,N$6&lt;=EDATE($G234,MAX(1,N($E234))-1)),$F234,0))</f>
        <v/>
      </c>
      <c r="O234" s="21">
        <f>IF($G234="",0,IF(AND(O$6&gt;=$G234,O$6&lt;=EDATE($G234,MAX(1,N($E234))-1)),$F234,0))</f>
        <v/>
      </c>
      <c r="P234" s="21">
        <f>IF($G234="",0,IF(AND(P$6&gt;=$G234,P$6&lt;=EDATE($G234,MAX(1,N($E234))-1)),$F234,0))</f>
        <v/>
      </c>
      <c r="Q234" s="21">
        <f>IF($G234="",0,IF(AND(Q$6&gt;=$G234,Q$6&lt;=EDATE($G234,MAX(1,N($E234))-1)),$F234,0))</f>
        <v/>
      </c>
      <c r="R234" s="21">
        <f>IF($G234="",0,IF(AND(R$6&gt;=$G234,R$6&lt;=EDATE($G234,MAX(1,N($E234))-1)),$F234,0))</f>
        <v/>
      </c>
      <c r="S234" s="21">
        <f>IF($G234="",0,IF(AND(S$6&gt;=$G234,S$6&lt;=EDATE($G234,MAX(1,N($E234))-1)),$F234,0))</f>
        <v/>
      </c>
    </row>
    <row r="235">
      <c r="A235" s="14" t="n"/>
      <c r="D235" s="15" t="n"/>
      <c r="F235" s="15">
        <f>IF(D235="","",D235/MAX(1,N(E235)))</f>
        <v/>
      </c>
      <c r="G235" s="20">
        <f>IF(A235="","",EOMONTH(A235,IF(DAY(A235)&gt;=$B$1,1,0)+IF($B$2&lt;=$B$1,1,0)-1)+1)</f>
        <v/>
      </c>
      <c r="H235" s="21">
        <f>IF($G235="",0,IF(AND(H$6&gt;=$G235,H$6&lt;=EDATE($G235,MAX(1,N($E235))-1)),$F235,0))</f>
        <v/>
      </c>
      <c r="I235" s="21">
        <f>IF($G235="",0,IF(AND(I$6&gt;=$G235,I$6&lt;=EDATE($G235,MAX(1,N($E235))-1)),$F235,0))</f>
        <v/>
      </c>
      <c r="J235" s="21">
        <f>IF($G235="",0,IF(AND(J$6&gt;=$G235,J$6&lt;=EDATE($G235,MAX(1,N($E235))-1)),$F235,0))</f>
        <v/>
      </c>
      <c r="K235" s="21">
        <f>IF($G235="",0,IF(AND(K$6&gt;=$G235,K$6&lt;=EDATE($G235,MAX(1,N($E235))-1)),$F235,0))</f>
        <v/>
      </c>
      <c r="L235" s="21">
        <f>IF($G235="",0,IF(AND(L$6&gt;=$G235,L$6&lt;=EDATE($G235,MAX(1,N($E235))-1)),$F235,0))</f>
        <v/>
      </c>
      <c r="M235" s="21">
        <f>IF($G235="",0,IF(AND(M$6&gt;=$G235,M$6&lt;=EDATE($G235,MAX(1,N($E235))-1)),$F235,0))</f>
        <v/>
      </c>
      <c r="N235" s="21">
        <f>IF($G235="",0,IF(AND(N$6&gt;=$G235,N$6&lt;=EDATE($G235,MAX(1,N($E235))-1)),$F235,0))</f>
        <v/>
      </c>
      <c r="O235" s="21">
        <f>IF($G235="",0,IF(AND(O$6&gt;=$G235,O$6&lt;=EDATE($G235,MAX(1,N($E235))-1)),$F235,0))</f>
        <v/>
      </c>
      <c r="P235" s="21">
        <f>IF($G235="",0,IF(AND(P$6&gt;=$G235,P$6&lt;=EDATE($G235,MAX(1,N($E235))-1)),$F235,0))</f>
        <v/>
      </c>
      <c r="Q235" s="21">
        <f>IF($G235="",0,IF(AND(Q$6&gt;=$G235,Q$6&lt;=EDATE($G235,MAX(1,N($E235))-1)),$F235,0))</f>
        <v/>
      </c>
      <c r="R235" s="21">
        <f>IF($G235="",0,IF(AND(R$6&gt;=$G235,R$6&lt;=EDATE($G235,MAX(1,N($E235))-1)),$F235,0))</f>
        <v/>
      </c>
      <c r="S235" s="21">
        <f>IF($G235="",0,IF(AND(S$6&gt;=$G235,S$6&lt;=EDATE($G235,MAX(1,N($E235))-1)),$F235,0))</f>
        <v/>
      </c>
    </row>
    <row r="236">
      <c r="A236" s="14" t="n"/>
      <c r="D236" s="15" t="n"/>
      <c r="F236" s="15">
        <f>IF(D236="","",D236/MAX(1,N(E236)))</f>
        <v/>
      </c>
      <c r="G236" s="20">
        <f>IF(A236="","",EOMONTH(A236,IF(DAY(A236)&gt;=$B$1,1,0)+IF($B$2&lt;=$B$1,1,0)-1)+1)</f>
        <v/>
      </c>
      <c r="H236" s="21">
        <f>IF($G236="",0,IF(AND(H$6&gt;=$G236,H$6&lt;=EDATE($G236,MAX(1,N($E236))-1)),$F236,0))</f>
        <v/>
      </c>
      <c r="I236" s="21">
        <f>IF($G236="",0,IF(AND(I$6&gt;=$G236,I$6&lt;=EDATE($G236,MAX(1,N($E236))-1)),$F236,0))</f>
        <v/>
      </c>
      <c r="J236" s="21">
        <f>IF($G236="",0,IF(AND(J$6&gt;=$G236,J$6&lt;=EDATE($G236,MAX(1,N($E236))-1)),$F236,0))</f>
        <v/>
      </c>
      <c r="K236" s="21">
        <f>IF($G236="",0,IF(AND(K$6&gt;=$G236,K$6&lt;=EDATE($G236,MAX(1,N($E236))-1)),$F236,0))</f>
        <v/>
      </c>
      <c r="L236" s="21">
        <f>IF($G236="",0,IF(AND(L$6&gt;=$G236,L$6&lt;=EDATE($G236,MAX(1,N($E236))-1)),$F236,0))</f>
        <v/>
      </c>
      <c r="M236" s="21">
        <f>IF($G236="",0,IF(AND(M$6&gt;=$G236,M$6&lt;=EDATE($G236,MAX(1,N($E236))-1)),$F236,0))</f>
        <v/>
      </c>
      <c r="N236" s="21">
        <f>IF($G236="",0,IF(AND(N$6&gt;=$G236,N$6&lt;=EDATE($G236,MAX(1,N($E236))-1)),$F236,0))</f>
        <v/>
      </c>
      <c r="O236" s="21">
        <f>IF($G236="",0,IF(AND(O$6&gt;=$G236,O$6&lt;=EDATE($G236,MAX(1,N($E236))-1)),$F236,0))</f>
        <v/>
      </c>
      <c r="P236" s="21">
        <f>IF($G236="",0,IF(AND(P$6&gt;=$G236,P$6&lt;=EDATE($G236,MAX(1,N($E236))-1)),$F236,0))</f>
        <v/>
      </c>
      <c r="Q236" s="21">
        <f>IF($G236="",0,IF(AND(Q$6&gt;=$G236,Q$6&lt;=EDATE($G236,MAX(1,N($E236))-1)),$F236,0))</f>
        <v/>
      </c>
      <c r="R236" s="21">
        <f>IF($G236="",0,IF(AND(R$6&gt;=$G236,R$6&lt;=EDATE($G236,MAX(1,N($E236))-1)),$F236,0))</f>
        <v/>
      </c>
      <c r="S236" s="21">
        <f>IF($G236="",0,IF(AND(S$6&gt;=$G236,S$6&lt;=EDATE($G236,MAX(1,N($E236))-1)),$F236,0))</f>
        <v/>
      </c>
    </row>
    <row r="237">
      <c r="A237" s="14" t="n"/>
      <c r="D237" s="15" t="n"/>
      <c r="F237" s="15">
        <f>IF(D237="","",D237/MAX(1,N(E237)))</f>
        <v/>
      </c>
      <c r="G237" s="20">
        <f>IF(A237="","",EOMONTH(A237,IF(DAY(A237)&gt;=$B$1,1,0)+IF($B$2&lt;=$B$1,1,0)-1)+1)</f>
        <v/>
      </c>
      <c r="H237" s="21">
        <f>IF($G237="",0,IF(AND(H$6&gt;=$G237,H$6&lt;=EDATE($G237,MAX(1,N($E237))-1)),$F237,0))</f>
        <v/>
      </c>
      <c r="I237" s="21">
        <f>IF($G237="",0,IF(AND(I$6&gt;=$G237,I$6&lt;=EDATE($G237,MAX(1,N($E237))-1)),$F237,0))</f>
        <v/>
      </c>
      <c r="J237" s="21">
        <f>IF($G237="",0,IF(AND(J$6&gt;=$G237,J$6&lt;=EDATE($G237,MAX(1,N($E237))-1)),$F237,0))</f>
        <v/>
      </c>
      <c r="K237" s="21">
        <f>IF($G237="",0,IF(AND(K$6&gt;=$G237,K$6&lt;=EDATE($G237,MAX(1,N($E237))-1)),$F237,0))</f>
        <v/>
      </c>
      <c r="L237" s="21">
        <f>IF($G237="",0,IF(AND(L$6&gt;=$G237,L$6&lt;=EDATE($G237,MAX(1,N($E237))-1)),$F237,0))</f>
        <v/>
      </c>
      <c r="M237" s="21">
        <f>IF($G237="",0,IF(AND(M$6&gt;=$G237,M$6&lt;=EDATE($G237,MAX(1,N($E237))-1)),$F237,0))</f>
        <v/>
      </c>
      <c r="N237" s="21">
        <f>IF($G237="",0,IF(AND(N$6&gt;=$G237,N$6&lt;=EDATE($G237,MAX(1,N($E237))-1)),$F237,0))</f>
        <v/>
      </c>
      <c r="O237" s="21">
        <f>IF($G237="",0,IF(AND(O$6&gt;=$G237,O$6&lt;=EDATE($G237,MAX(1,N($E237))-1)),$F237,0))</f>
        <v/>
      </c>
      <c r="P237" s="21">
        <f>IF($G237="",0,IF(AND(P$6&gt;=$G237,P$6&lt;=EDATE($G237,MAX(1,N($E237))-1)),$F237,0))</f>
        <v/>
      </c>
      <c r="Q237" s="21">
        <f>IF($G237="",0,IF(AND(Q$6&gt;=$G237,Q$6&lt;=EDATE($G237,MAX(1,N($E237))-1)),$F237,0))</f>
        <v/>
      </c>
      <c r="R237" s="21">
        <f>IF($G237="",0,IF(AND(R$6&gt;=$G237,R$6&lt;=EDATE($G237,MAX(1,N($E237))-1)),$F237,0))</f>
        <v/>
      </c>
      <c r="S237" s="21">
        <f>IF($G237="",0,IF(AND(S$6&gt;=$G237,S$6&lt;=EDATE($G237,MAX(1,N($E237))-1)),$F237,0))</f>
        <v/>
      </c>
    </row>
    <row r="238">
      <c r="A238" s="14" t="n"/>
      <c r="D238" s="15" t="n"/>
      <c r="F238" s="15">
        <f>IF(D238="","",D238/MAX(1,N(E238)))</f>
        <v/>
      </c>
      <c r="G238" s="20">
        <f>IF(A238="","",EOMONTH(A238,IF(DAY(A238)&gt;=$B$1,1,0)+IF($B$2&lt;=$B$1,1,0)-1)+1)</f>
        <v/>
      </c>
      <c r="H238" s="21">
        <f>IF($G238="",0,IF(AND(H$6&gt;=$G238,H$6&lt;=EDATE($G238,MAX(1,N($E238))-1)),$F238,0))</f>
        <v/>
      </c>
      <c r="I238" s="21">
        <f>IF($G238="",0,IF(AND(I$6&gt;=$G238,I$6&lt;=EDATE($G238,MAX(1,N($E238))-1)),$F238,0))</f>
        <v/>
      </c>
      <c r="J238" s="21">
        <f>IF($G238="",0,IF(AND(J$6&gt;=$G238,J$6&lt;=EDATE($G238,MAX(1,N($E238))-1)),$F238,0))</f>
        <v/>
      </c>
      <c r="K238" s="21">
        <f>IF($G238="",0,IF(AND(K$6&gt;=$G238,K$6&lt;=EDATE($G238,MAX(1,N($E238))-1)),$F238,0))</f>
        <v/>
      </c>
      <c r="L238" s="21">
        <f>IF($G238="",0,IF(AND(L$6&gt;=$G238,L$6&lt;=EDATE($G238,MAX(1,N($E238))-1)),$F238,0))</f>
        <v/>
      </c>
      <c r="M238" s="21">
        <f>IF($G238="",0,IF(AND(M$6&gt;=$G238,M$6&lt;=EDATE($G238,MAX(1,N($E238))-1)),$F238,0))</f>
        <v/>
      </c>
      <c r="N238" s="21">
        <f>IF($G238="",0,IF(AND(N$6&gt;=$G238,N$6&lt;=EDATE($G238,MAX(1,N($E238))-1)),$F238,0))</f>
        <v/>
      </c>
      <c r="O238" s="21">
        <f>IF($G238="",0,IF(AND(O$6&gt;=$G238,O$6&lt;=EDATE($G238,MAX(1,N($E238))-1)),$F238,0))</f>
        <v/>
      </c>
      <c r="P238" s="21">
        <f>IF($G238="",0,IF(AND(P$6&gt;=$G238,P$6&lt;=EDATE($G238,MAX(1,N($E238))-1)),$F238,0))</f>
        <v/>
      </c>
      <c r="Q238" s="21">
        <f>IF($G238="",0,IF(AND(Q$6&gt;=$G238,Q$6&lt;=EDATE($G238,MAX(1,N($E238))-1)),$F238,0))</f>
        <v/>
      </c>
      <c r="R238" s="21">
        <f>IF($G238="",0,IF(AND(R$6&gt;=$G238,R$6&lt;=EDATE($G238,MAX(1,N($E238))-1)),$F238,0))</f>
        <v/>
      </c>
      <c r="S238" s="21">
        <f>IF($G238="",0,IF(AND(S$6&gt;=$G238,S$6&lt;=EDATE($G238,MAX(1,N($E238))-1)),$F238,0))</f>
        <v/>
      </c>
    </row>
    <row r="239">
      <c r="A239" s="14" t="n"/>
      <c r="D239" s="15" t="n"/>
      <c r="F239" s="15">
        <f>IF(D239="","",D239/MAX(1,N(E239)))</f>
        <v/>
      </c>
      <c r="G239" s="20">
        <f>IF(A239="","",EOMONTH(A239,IF(DAY(A239)&gt;=$B$1,1,0)+IF($B$2&lt;=$B$1,1,0)-1)+1)</f>
        <v/>
      </c>
      <c r="H239" s="21">
        <f>IF($G239="",0,IF(AND(H$6&gt;=$G239,H$6&lt;=EDATE($G239,MAX(1,N($E239))-1)),$F239,0))</f>
        <v/>
      </c>
      <c r="I239" s="21">
        <f>IF($G239="",0,IF(AND(I$6&gt;=$G239,I$6&lt;=EDATE($G239,MAX(1,N($E239))-1)),$F239,0))</f>
        <v/>
      </c>
      <c r="J239" s="21">
        <f>IF($G239="",0,IF(AND(J$6&gt;=$G239,J$6&lt;=EDATE($G239,MAX(1,N($E239))-1)),$F239,0))</f>
        <v/>
      </c>
      <c r="K239" s="21">
        <f>IF($G239="",0,IF(AND(K$6&gt;=$G239,K$6&lt;=EDATE($G239,MAX(1,N($E239))-1)),$F239,0))</f>
        <v/>
      </c>
      <c r="L239" s="21">
        <f>IF($G239="",0,IF(AND(L$6&gt;=$G239,L$6&lt;=EDATE($G239,MAX(1,N($E239))-1)),$F239,0))</f>
        <v/>
      </c>
      <c r="M239" s="21">
        <f>IF($G239="",0,IF(AND(M$6&gt;=$G239,M$6&lt;=EDATE($G239,MAX(1,N($E239))-1)),$F239,0))</f>
        <v/>
      </c>
      <c r="N239" s="21">
        <f>IF($G239="",0,IF(AND(N$6&gt;=$G239,N$6&lt;=EDATE($G239,MAX(1,N($E239))-1)),$F239,0))</f>
        <v/>
      </c>
      <c r="O239" s="21">
        <f>IF($G239="",0,IF(AND(O$6&gt;=$G239,O$6&lt;=EDATE($G239,MAX(1,N($E239))-1)),$F239,0))</f>
        <v/>
      </c>
      <c r="P239" s="21">
        <f>IF($G239="",0,IF(AND(P$6&gt;=$G239,P$6&lt;=EDATE($G239,MAX(1,N($E239))-1)),$F239,0))</f>
        <v/>
      </c>
      <c r="Q239" s="21">
        <f>IF($G239="",0,IF(AND(Q$6&gt;=$G239,Q$6&lt;=EDATE($G239,MAX(1,N($E239))-1)),$F239,0))</f>
        <v/>
      </c>
      <c r="R239" s="21">
        <f>IF($G239="",0,IF(AND(R$6&gt;=$G239,R$6&lt;=EDATE($G239,MAX(1,N($E239))-1)),$F239,0))</f>
        <v/>
      </c>
      <c r="S239" s="21">
        <f>IF($G239="",0,IF(AND(S$6&gt;=$G239,S$6&lt;=EDATE($G239,MAX(1,N($E239))-1)),$F239,0))</f>
        <v/>
      </c>
    </row>
    <row r="240">
      <c r="A240" s="14" t="n"/>
      <c r="D240" s="15" t="n"/>
      <c r="F240" s="15">
        <f>IF(D240="","",D240/MAX(1,N(E240)))</f>
        <v/>
      </c>
      <c r="G240" s="20">
        <f>IF(A240="","",EOMONTH(A240,IF(DAY(A240)&gt;=$B$1,1,0)+IF($B$2&lt;=$B$1,1,0)-1)+1)</f>
        <v/>
      </c>
      <c r="H240" s="21">
        <f>IF($G240="",0,IF(AND(H$6&gt;=$G240,H$6&lt;=EDATE($G240,MAX(1,N($E240))-1)),$F240,0))</f>
        <v/>
      </c>
      <c r="I240" s="21">
        <f>IF($G240="",0,IF(AND(I$6&gt;=$G240,I$6&lt;=EDATE($G240,MAX(1,N($E240))-1)),$F240,0))</f>
        <v/>
      </c>
      <c r="J240" s="21">
        <f>IF($G240="",0,IF(AND(J$6&gt;=$G240,J$6&lt;=EDATE($G240,MAX(1,N($E240))-1)),$F240,0))</f>
        <v/>
      </c>
      <c r="K240" s="21">
        <f>IF($G240="",0,IF(AND(K$6&gt;=$G240,K$6&lt;=EDATE($G240,MAX(1,N($E240))-1)),$F240,0))</f>
        <v/>
      </c>
      <c r="L240" s="21">
        <f>IF($G240="",0,IF(AND(L$6&gt;=$G240,L$6&lt;=EDATE($G240,MAX(1,N($E240))-1)),$F240,0))</f>
        <v/>
      </c>
      <c r="M240" s="21">
        <f>IF($G240="",0,IF(AND(M$6&gt;=$G240,M$6&lt;=EDATE($G240,MAX(1,N($E240))-1)),$F240,0))</f>
        <v/>
      </c>
      <c r="N240" s="21">
        <f>IF($G240="",0,IF(AND(N$6&gt;=$G240,N$6&lt;=EDATE($G240,MAX(1,N($E240))-1)),$F240,0))</f>
        <v/>
      </c>
      <c r="O240" s="21">
        <f>IF($G240="",0,IF(AND(O$6&gt;=$G240,O$6&lt;=EDATE($G240,MAX(1,N($E240))-1)),$F240,0))</f>
        <v/>
      </c>
      <c r="P240" s="21">
        <f>IF($G240="",0,IF(AND(P$6&gt;=$G240,P$6&lt;=EDATE($G240,MAX(1,N($E240))-1)),$F240,0))</f>
        <v/>
      </c>
      <c r="Q240" s="21">
        <f>IF($G240="",0,IF(AND(Q$6&gt;=$G240,Q$6&lt;=EDATE($G240,MAX(1,N($E240))-1)),$F240,0))</f>
        <v/>
      </c>
      <c r="R240" s="21">
        <f>IF($G240="",0,IF(AND(R$6&gt;=$G240,R$6&lt;=EDATE($G240,MAX(1,N($E240))-1)),$F240,0))</f>
        <v/>
      </c>
      <c r="S240" s="21">
        <f>IF($G240="",0,IF(AND(S$6&gt;=$G240,S$6&lt;=EDATE($G240,MAX(1,N($E240))-1)),$F240,0))</f>
        <v/>
      </c>
    </row>
    <row r="241">
      <c r="A241" s="14" t="n"/>
      <c r="D241" s="15" t="n"/>
      <c r="F241" s="15">
        <f>IF(D241="","",D241/MAX(1,N(E241)))</f>
        <v/>
      </c>
      <c r="G241" s="20">
        <f>IF(A241="","",EOMONTH(A241,IF(DAY(A241)&gt;=$B$1,1,0)+IF($B$2&lt;=$B$1,1,0)-1)+1)</f>
        <v/>
      </c>
      <c r="H241" s="21">
        <f>IF($G241="",0,IF(AND(H$6&gt;=$G241,H$6&lt;=EDATE($G241,MAX(1,N($E241))-1)),$F241,0))</f>
        <v/>
      </c>
      <c r="I241" s="21">
        <f>IF($G241="",0,IF(AND(I$6&gt;=$G241,I$6&lt;=EDATE($G241,MAX(1,N($E241))-1)),$F241,0))</f>
        <v/>
      </c>
      <c r="J241" s="21">
        <f>IF($G241="",0,IF(AND(J$6&gt;=$G241,J$6&lt;=EDATE($G241,MAX(1,N($E241))-1)),$F241,0))</f>
        <v/>
      </c>
      <c r="K241" s="21">
        <f>IF($G241="",0,IF(AND(K$6&gt;=$G241,K$6&lt;=EDATE($G241,MAX(1,N($E241))-1)),$F241,0))</f>
        <v/>
      </c>
      <c r="L241" s="21">
        <f>IF($G241="",0,IF(AND(L$6&gt;=$G241,L$6&lt;=EDATE($G241,MAX(1,N($E241))-1)),$F241,0))</f>
        <v/>
      </c>
      <c r="M241" s="21">
        <f>IF($G241="",0,IF(AND(M$6&gt;=$G241,M$6&lt;=EDATE($G241,MAX(1,N($E241))-1)),$F241,0))</f>
        <v/>
      </c>
      <c r="N241" s="21">
        <f>IF($G241="",0,IF(AND(N$6&gt;=$G241,N$6&lt;=EDATE($G241,MAX(1,N($E241))-1)),$F241,0))</f>
        <v/>
      </c>
      <c r="O241" s="21">
        <f>IF($G241="",0,IF(AND(O$6&gt;=$G241,O$6&lt;=EDATE($G241,MAX(1,N($E241))-1)),$F241,0))</f>
        <v/>
      </c>
      <c r="P241" s="21">
        <f>IF($G241="",0,IF(AND(P$6&gt;=$G241,P$6&lt;=EDATE($G241,MAX(1,N($E241))-1)),$F241,0))</f>
        <v/>
      </c>
      <c r="Q241" s="21">
        <f>IF($G241="",0,IF(AND(Q$6&gt;=$G241,Q$6&lt;=EDATE($G241,MAX(1,N($E241))-1)),$F241,0))</f>
        <v/>
      </c>
      <c r="R241" s="21">
        <f>IF($G241="",0,IF(AND(R$6&gt;=$G241,R$6&lt;=EDATE($G241,MAX(1,N($E241))-1)),$F241,0))</f>
        <v/>
      </c>
      <c r="S241" s="21">
        <f>IF($G241="",0,IF(AND(S$6&gt;=$G241,S$6&lt;=EDATE($G241,MAX(1,N($E241))-1)),$F241,0))</f>
        <v/>
      </c>
    </row>
    <row r="242">
      <c r="A242" s="14" t="n"/>
      <c r="D242" s="15" t="n"/>
      <c r="F242" s="15">
        <f>IF(D242="","",D242/MAX(1,N(E242)))</f>
        <v/>
      </c>
      <c r="G242" s="20">
        <f>IF(A242="","",EOMONTH(A242,IF(DAY(A242)&gt;=$B$1,1,0)+IF($B$2&lt;=$B$1,1,0)-1)+1)</f>
        <v/>
      </c>
      <c r="H242" s="21">
        <f>IF($G242="",0,IF(AND(H$6&gt;=$G242,H$6&lt;=EDATE($G242,MAX(1,N($E242))-1)),$F242,0))</f>
        <v/>
      </c>
      <c r="I242" s="21">
        <f>IF($G242="",0,IF(AND(I$6&gt;=$G242,I$6&lt;=EDATE($G242,MAX(1,N($E242))-1)),$F242,0))</f>
        <v/>
      </c>
      <c r="J242" s="21">
        <f>IF($G242="",0,IF(AND(J$6&gt;=$G242,J$6&lt;=EDATE($G242,MAX(1,N($E242))-1)),$F242,0))</f>
        <v/>
      </c>
      <c r="K242" s="21">
        <f>IF($G242="",0,IF(AND(K$6&gt;=$G242,K$6&lt;=EDATE($G242,MAX(1,N($E242))-1)),$F242,0))</f>
        <v/>
      </c>
      <c r="L242" s="21">
        <f>IF($G242="",0,IF(AND(L$6&gt;=$G242,L$6&lt;=EDATE($G242,MAX(1,N($E242))-1)),$F242,0))</f>
        <v/>
      </c>
      <c r="M242" s="21">
        <f>IF($G242="",0,IF(AND(M$6&gt;=$G242,M$6&lt;=EDATE($G242,MAX(1,N($E242))-1)),$F242,0))</f>
        <v/>
      </c>
      <c r="N242" s="21">
        <f>IF($G242="",0,IF(AND(N$6&gt;=$G242,N$6&lt;=EDATE($G242,MAX(1,N($E242))-1)),$F242,0))</f>
        <v/>
      </c>
      <c r="O242" s="21">
        <f>IF($G242="",0,IF(AND(O$6&gt;=$G242,O$6&lt;=EDATE($G242,MAX(1,N($E242))-1)),$F242,0))</f>
        <v/>
      </c>
      <c r="P242" s="21">
        <f>IF($G242="",0,IF(AND(P$6&gt;=$G242,P$6&lt;=EDATE($G242,MAX(1,N($E242))-1)),$F242,0))</f>
        <v/>
      </c>
      <c r="Q242" s="21">
        <f>IF($G242="",0,IF(AND(Q$6&gt;=$G242,Q$6&lt;=EDATE($G242,MAX(1,N($E242))-1)),$F242,0))</f>
        <v/>
      </c>
      <c r="R242" s="21">
        <f>IF($G242="",0,IF(AND(R$6&gt;=$G242,R$6&lt;=EDATE($G242,MAX(1,N($E242))-1)),$F242,0))</f>
        <v/>
      </c>
      <c r="S242" s="21">
        <f>IF($G242="",0,IF(AND(S$6&gt;=$G242,S$6&lt;=EDATE($G242,MAX(1,N($E242))-1)),$F242,0))</f>
        <v/>
      </c>
    </row>
    <row r="243">
      <c r="A243" s="14" t="n"/>
      <c r="D243" s="15" t="n"/>
      <c r="F243" s="15">
        <f>IF(D243="","",D243/MAX(1,N(E243)))</f>
        <v/>
      </c>
      <c r="G243" s="20">
        <f>IF(A243="","",EOMONTH(A243,IF(DAY(A243)&gt;=$B$1,1,0)+IF($B$2&lt;=$B$1,1,0)-1)+1)</f>
        <v/>
      </c>
      <c r="H243" s="21">
        <f>IF($G243="",0,IF(AND(H$6&gt;=$G243,H$6&lt;=EDATE($G243,MAX(1,N($E243))-1)),$F243,0))</f>
        <v/>
      </c>
      <c r="I243" s="21">
        <f>IF($G243="",0,IF(AND(I$6&gt;=$G243,I$6&lt;=EDATE($G243,MAX(1,N($E243))-1)),$F243,0))</f>
        <v/>
      </c>
      <c r="J243" s="21">
        <f>IF($G243="",0,IF(AND(J$6&gt;=$G243,J$6&lt;=EDATE($G243,MAX(1,N($E243))-1)),$F243,0))</f>
        <v/>
      </c>
      <c r="K243" s="21">
        <f>IF($G243="",0,IF(AND(K$6&gt;=$G243,K$6&lt;=EDATE($G243,MAX(1,N($E243))-1)),$F243,0))</f>
        <v/>
      </c>
      <c r="L243" s="21">
        <f>IF($G243="",0,IF(AND(L$6&gt;=$G243,L$6&lt;=EDATE($G243,MAX(1,N($E243))-1)),$F243,0))</f>
        <v/>
      </c>
      <c r="M243" s="21">
        <f>IF($G243="",0,IF(AND(M$6&gt;=$G243,M$6&lt;=EDATE($G243,MAX(1,N($E243))-1)),$F243,0))</f>
        <v/>
      </c>
      <c r="N243" s="21">
        <f>IF($G243="",0,IF(AND(N$6&gt;=$G243,N$6&lt;=EDATE($G243,MAX(1,N($E243))-1)),$F243,0))</f>
        <v/>
      </c>
      <c r="O243" s="21">
        <f>IF($G243="",0,IF(AND(O$6&gt;=$G243,O$6&lt;=EDATE($G243,MAX(1,N($E243))-1)),$F243,0))</f>
        <v/>
      </c>
      <c r="P243" s="21">
        <f>IF($G243="",0,IF(AND(P$6&gt;=$G243,P$6&lt;=EDATE($G243,MAX(1,N($E243))-1)),$F243,0))</f>
        <v/>
      </c>
      <c r="Q243" s="21">
        <f>IF($G243="",0,IF(AND(Q$6&gt;=$G243,Q$6&lt;=EDATE($G243,MAX(1,N($E243))-1)),$F243,0))</f>
        <v/>
      </c>
      <c r="R243" s="21">
        <f>IF($G243="",0,IF(AND(R$6&gt;=$G243,R$6&lt;=EDATE($G243,MAX(1,N($E243))-1)),$F243,0))</f>
        <v/>
      </c>
      <c r="S243" s="21">
        <f>IF($G243="",0,IF(AND(S$6&gt;=$G243,S$6&lt;=EDATE($G243,MAX(1,N($E243))-1)),$F243,0))</f>
        <v/>
      </c>
    </row>
    <row r="244">
      <c r="A244" s="14" t="n"/>
      <c r="D244" s="15" t="n"/>
      <c r="F244" s="15">
        <f>IF(D244="","",D244/MAX(1,N(E244)))</f>
        <v/>
      </c>
      <c r="G244" s="20">
        <f>IF(A244="","",EOMONTH(A244,IF(DAY(A244)&gt;=$B$1,1,0)+IF($B$2&lt;=$B$1,1,0)-1)+1)</f>
        <v/>
      </c>
      <c r="H244" s="21">
        <f>IF($G244="",0,IF(AND(H$6&gt;=$G244,H$6&lt;=EDATE($G244,MAX(1,N($E244))-1)),$F244,0))</f>
        <v/>
      </c>
      <c r="I244" s="21">
        <f>IF($G244="",0,IF(AND(I$6&gt;=$G244,I$6&lt;=EDATE($G244,MAX(1,N($E244))-1)),$F244,0))</f>
        <v/>
      </c>
      <c r="J244" s="21">
        <f>IF($G244="",0,IF(AND(J$6&gt;=$G244,J$6&lt;=EDATE($G244,MAX(1,N($E244))-1)),$F244,0))</f>
        <v/>
      </c>
      <c r="K244" s="21">
        <f>IF($G244="",0,IF(AND(K$6&gt;=$G244,K$6&lt;=EDATE($G244,MAX(1,N($E244))-1)),$F244,0))</f>
        <v/>
      </c>
      <c r="L244" s="21">
        <f>IF($G244="",0,IF(AND(L$6&gt;=$G244,L$6&lt;=EDATE($G244,MAX(1,N($E244))-1)),$F244,0))</f>
        <v/>
      </c>
      <c r="M244" s="21">
        <f>IF($G244="",0,IF(AND(M$6&gt;=$G244,M$6&lt;=EDATE($G244,MAX(1,N($E244))-1)),$F244,0))</f>
        <v/>
      </c>
      <c r="N244" s="21">
        <f>IF($G244="",0,IF(AND(N$6&gt;=$G244,N$6&lt;=EDATE($G244,MAX(1,N($E244))-1)),$F244,0))</f>
        <v/>
      </c>
      <c r="O244" s="21">
        <f>IF($G244="",0,IF(AND(O$6&gt;=$G244,O$6&lt;=EDATE($G244,MAX(1,N($E244))-1)),$F244,0))</f>
        <v/>
      </c>
      <c r="P244" s="21">
        <f>IF($G244="",0,IF(AND(P$6&gt;=$G244,P$6&lt;=EDATE($G244,MAX(1,N($E244))-1)),$F244,0))</f>
        <v/>
      </c>
      <c r="Q244" s="21">
        <f>IF($G244="",0,IF(AND(Q$6&gt;=$G244,Q$6&lt;=EDATE($G244,MAX(1,N($E244))-1)),$F244,0))</f>
        <v/>
      </c>
      <c r="R244" s="21">
        <f>IF($G244="",0,IF(AND(R$6&gt;=$G244,R$6&lt;=EDATE($G244,MAX(1,N($E244))-1)),$F244,0))</f>
        <v/>
      </c>
      <c r="S244" s="21">
        <f>IF($G244="",0,IF(AND(S$6&gt;=$G244,S$6&lt;=EDATE($G244,MAX(1,N($E244))-1)),$F244,0))</f>
        <v/>
      </c>
    </row>
    <row r="245">
      <c r="A245" s="14" t="n"/>
      <c r="D245" s="15" t="n"/>
      <c r="F245" s="15">
        <f>IF(D245="","",D245/MAX(1,N(E245)))</f>
        <v/>
      </c>
      <c r="G245" s="20">
        <f>IF(A245="","",EOMONTH(A245,IF(DAY(A245)&gt;=$B$1,1,0)+IF($B$2&lt;=$B$1,1,0)-1)+1)</f>
        <v/>
      </c>
      <c r="H245" s="21">
        <f>IF($G245="",0,IF(AND(H$6&gt;=$G245,H$6&lt;=EDATE($G245,MAX(1,N($E245))-1)),$F245,0))</f>
        <v/>
      </c>
      <c r="I245" s="21">
        <f>IF($G245="",0,IF(AND(I$6&gt;=$G245,I$6&lt;=EDATE($G245,MAX(1,N($E245))-1)),$F245,0))</f>
        <v/>
      </c>
      <c r="J245" s="21">
        <f>IF($G245="",0,IF(AND(J$6&gt;=$G245,J$6&lt;=EDATE($G245,MAX(1,N($E245))-1)),$F245,0))</f>
        <v/>
      </c>
      <c r="K245" s="21">
        <f>IF($G245="",0,IF(AND(K$6&gt;=$G245,K$6&lt;=EDATE($G245,MAX(1,N($E245))-1)),$F245,0))</f>
        <v/>
      </c>
      <c r="L245" s="21">
        <f>IF($G245="",0,IF(AND(L$6&gt;=$G245,L$6&lt;=EDATE($G245,MAX(1,N($E245))-1)),$F245,0))</f>
        <v/>
      </c>
      <c r="M245" s="21">
        <f>IF($G245="",0,IF(AND(M$6&gt;=$G245,M$6&lt;=EDATE($G245,MAX(1,N($E245))-1)),$F245,0))</f>
        <v/>
      </c>
      <c r="N245" s="21">
        <f>IF($G245="",0,IF(AND(N$6&gt;=$G245,N$6&lt;=EDATE($G245,MAX(1,N($E245))-1)),$F245,0))</f>
        <v/>
      </c>
      <c r="O245" s="21">
        <f>IF($G245="",0,IF(AND(O$6&gt;=$G245,O$6&lt;=EDATE($G245,MAX(1,N($E245))-1)),$F245,0))</f>
        <v/>
      </c>
      <c r="P245" s="21">
        <f>IF($G245="",0,IF(AND(P$6&gt;=$G245,P$6&lt;=EDATE($G245,MAX(1,N($E245))-1)),$F245,0))</f>
        <v/>
      </c>
      <c r="Q245" s="21">
        <f>IF($G245="",0,IF(AND(Q$6&gt;=$G245,Q$6&lt;=EDATE($G245,MAX(1,N($E245))-1)),$F245,0))</f>
        <v/>
      </c>
      <c r="R245" s="21">
        <f>IF($G245="",0,IF(AND(R$6&gt;=$G245,R$6&lt;=EDATE($G245,MAX(1,N($E245))-1)),$F245,0))</f>
        <v/>
      </c>
      <c r="S245" s="21">
        <f>IF($G245="",0,IF(AND(S$6&gt;=$G245,S$6&lt;=EDATE($G245,MAX(1,N($E245))-1)),$F245,0))</f>
        <v/>
      </c>
    </row>
    <row r="246">
      <c r="A246" s="14" t="n"/>
      <c r="D246" s="15" t="n"/>
      <c r="F246" s="15">
        <f>IF(D246="","",D246/MAX(1,N(E246)))</f>
        <v/>
      </c>
      <c r="G246" s="20">
        <f>IF(A246="","",EOMONTH(A246,IF(DAY(A246)&gt;=$B$1,1,0)+IF($B$2&lt;=$B$1,1,0)-1)+1)</f>
        <v/>
      </c>
      <c r="H246" s="21">
        <f>IF($G246="",0,IF(AND(H$6&gt;=$G246,H$6&lt;=EDATE($G246,MAX(1,N($E246))-1)),$F246,0))</f>
        <v/>
      </c>
      <c r="I246" s="21">
        <f>IF($G246="",0,IF(AND(I$6&gt;=$G246,I$6&lt;=EDATE($G246,MAX(1,N($E246))-1)),$F246,0))</f>
        <v/>
      </c>
      <c r="J246" s="21">
        <f>IF($G246="",0,IF(AND(J$6&gt;=$G246,J$6&lt;=EDATE($G246,MAX(1,N($E246))-1)),$F246,0))</f>
        <v/>
      </c>
      <c r="K246" s="21">
        <f>IF($G246="",0,IF(AND(K$6&gt;=$G246,K$6&lt;=EDATE($G246,MAX(1,N($E246))-1)),$F246,0))</f>
        <v/>
      </c>
      <c r="L246" s="21">
        <f>IF($G246="",0,IF(AND(L$6&gt;=$G246,L$6&lt;=EDATE($G246,MAX(1,N($E246))-1)),$F246,0))</f>
        <v/>
      </c>
      <c r="M246" s="21">
        <f>IF($G246="",0,IF(AND(M$6&gt;=$G246,M$6&lt;=EDATE($G246,MAX(1,N($E246))-1)),$F246,0))</f>
        <v/>
      </c>
      <c r="N246" s="21">
        <f>IF($G246="",0,IF(AND(N$6&gt;=$G246,N$6&lt;=EDATE($G246,MAX(1,N($E246))-1)),$F246,0))</f>
        <v/>
      </c>
      <c r="O246" s="21">
        <f>IF($G246="",0,IF(AND(O$6&gt;=$G246,O$6&lt;=EDATE($G246,MAX(1,N($E246))-1)),$F246,0))</f>
        <v/>
      </c>
      <c r="P246" s="21">
        <f>IF($G246="",0,IF(AND(P$6&gt;=$G246,P$6&lt;=EDATE($G246,MAX(1,N($E246))-1)),$F246,0))</f>
        <v/>
      </c>
      <c r="Q246" s="21">
        <f>IF($G246="",0,IF(AND(Q$6&gt;=$G246,Q$6&lt;=EDATE($G246,MAX(1,N($E246))-1)),$F246,0))</f>
        <v/>
      </c>
      <c r="R246" s="21">
        <f>IF($G246="",0,IF(AND(R$6&gt;=$G246,R$6&lt;=EDATE($G246,MAX(1,N($E246))-1)),$F246,0))</f>
        <v/>
      </c>
      <c r="S246" s="21">
        <f>IF($G246="",0,IF(AND(S$6&gt;=$G246,S$6&lt;=EDATE($G246,MAX(1,N($E246))-1)),$F246,0))</f>
        <v/>
      </c>
    </row>
    <row r="247">
      <c r="A247" s="14" t="n"/>
      <c r="D247" s="15" t="n"/>
      <c r="F247" s="15">
        <f>IF(D247="","",D247/MAX(1,N(E247)))</f>
        <v/>
      </c>
      <c r="G247" s="20">
        <f>IF(A247="","",EOMONTH(A247,IF(DAY(A247)&gt;=$B$1,1,0)+IF($B$2&lt;=$B$1,1,0)-1)+1)</f>
        <v/>
      </c>
      <c r="H247" s="21">
        <f>IF($G247="",0,IF(AND(H$6&gt;=$G247,H$6&lt;=EDATE($G247,MAX(1,N($E247))-1)),$F247,0))</f>
        <v/>
      </c>
      <c r="I247" s="21">
        <f>IF($G247="",0,IF(AND(I$6&gt;=$G247,I$6&lt;=EDATE($G247,MAX(1,N($E247))-1)),$F247,0))</f>
        <v/>
      </c>
      <c r="J247" s="21">
        <f>IF($G247="",0,IF(AND(J$6&gt;=$G247,J$6&lt;=EDATE($G247,MAX(1,N($E247))-1)),$F247,0))</f>
        <v/>
      </c>
      <c r="K247" s="21">
        <f>IF($G247="",0,IF(AND(K$6&gt;=$G247,K$6&lt;=EDATE($G247,MAX(1,N($E247))-1)),$F247,0))</f>
        <v/>
      </c>
      <c r="L247" s="21">
        <f>IF($G247="",0,IF(AND(L$6&gt;=$G247,L$6&lt;=EDATE($G247,MAX(1,N($E247))-1)),$F247,0))</f>
        <v/>
      </c>
      <c r="M247" s="21">
        <f>IF($G247="",0,IF(AND(M$6&gt;=$G247,M$6&lt;=EDATE($G247,MAX(1,N($E247))-1)),$F247,0))</f>
        <v/>
      </c>
      <c r="N247" s="21">
        <f>IF($G247="",0,IF(AND(N$6&gt;=$G247,N$6&lt;=EDATE($G247,MAX(1,N($E247))-1)),$F247,0))</f>
        <v/>
      </c>
      <c r="O247" s="21">
        <f>IF($G247="",0,IF(AND(O$6&gt;=$G247,O$6&lt;=EDATE($G247,MAX(1,N($E247))-1)),$F247,0))</f>
        <v/>
      </c>
      <c r="P247" s="21">
        <f>IF($G247="",0,IF(AND(P$6&gt;=$G247,P$6&lt;=EDATE($G247,MAX(1,N($E247))-1)),$F247,0))</f>
        <v/>
      </c>
      <c r="Q247" s="21">
        <f>IF($G247="",0,IF(AND(Q$6&gt;=$G247,Q$6&lt;=EDATE($G247,MAX(1,N($E247))-1)),$F247,0))</f>
        <v/>
      </c>
      <c r="R247" s="21">
        <f>IF($G247="",0,IF(AND(R$6&gt;=$G247,R$6&lt;=EDATE($G247,MAX(1,N($E247))-1)),$F247,0))</f>
        <v/>
      </c>
      <c r="S247" s="21">
        <f>IF($G247="",0,IF(AND(S$6&gt;=$G247,S$6&lt;=EDATE($G247,MAX(1,N($E247))-1)),$F247,0))</f>
        <v/>
      </c>
    </row>
    <row r="248">
      <c r="A248" s="14" t="n"/>
      <c r="D248" s="15" t="n"/>
      <c r="F248" s="15">
        <f>IF(D248="","",D248/MAX(1,N(E248)))</f>
        <v/>
      </c>
      <c r="G248" s="20">
        <f>IF(A248="","",EOMONTH(A248,IF(DAY(A248)&gt;=$B$1,1,0)+IF($B$2&lt;=$B$1,1,0)-1)+1)</f>
        <v/>
      </c>
      <c r="H248" s="21">
        <f>IF($G248="",0,IF(AND(H$6&gt;=$G248,H$6&lt;=EDATE($G248,MAX(1,N($E248))-1)),$F248,0))</f>
        <v/>
      </c>
      <c r="I248" s="21">
        <f>IF($G248="",0,IF(AND(I$6&gt;=$G248,I$6&lt;=EDATE($G248,MAX(1,N($E248))-1)),$F248,0))</f>
        <v/>
      </c>
      <c r="J248" s="21">
        <f>IF($G248="",0,IF(AND(J$6&gt;=$G248,J$6&lt;=EDATE($G248,MAX(1,N($E248))-1)),$F248,0))</f>
        <v/>
      </c>
      <c r="K248" s="21">
        <f>IF($G248="",0,IF(AND(K$6&gt;=$G248,K$6&lt;=EDATE($G248,MAX(1,N($E248))-1)),$F248,0))</f>
        <v/>
      </c>
      <c r="L248" s="21">
        <f>IF($G248="",0,IF(AND(L$6&gt;=$G248,L$6&lt;=EDATE($G248,MAX(1,N($E248))-1)),$F248,0))</f>
        <v/>
      </c>
      <c r="M248" s="21">
        <f>IF($G248="",0,IF(AND(M$6&gt;=$G248,M$6&lt;=EDATE($G248,MAX(1,N($E248))-1)),$F248,0))</f>
        <v/>
      </c>
      <c r="N248" s="21">
        <f>IF($G248="",0,IF(AND(N$6&gt;=$G248,N$6&lt;=EDATE($G248,MAX(1,N($E248))-1)),$F248,0))</f>
        <v/>
      </c>
      <c r="O248" s="21">
        <f>IF($G248="",0,IF(AND(O$6&gt;=$G248,O$6&lt;=EDATE($G248,MAX(1,N($E248))-1)),$F248,0))</f>
        <v/>
      </c>
      <c r="P248" s="21">
        <f>IF($G248="",0,IF(AND(P$6&gt;=$G248,P$6&lt;=EDATE($G248,MAX(1,N($E248))-1)),$F248,0))</f>
        <v/>
      </c>
      <c r="Q248" s="21">
        <f>IF($G248="",0,IF(AND(Q$6&gt;=$G248,Q$6&lt;=EDATE($G248,MAX(1,N($E248))-1)),$F248,0))</f>
        <v/>
      </c>
      <c r="R248" s="21">
        <f>IF($G248="",0,IF(AND(R$6&gt;=$G248,R$6&lt;=EDATE($G248,MAX(1,N($E248))-1)),$F248,0))</f>
        <v/>
      </c>
      <c r="S248" s="21">
        <f>IF($G248="",0,IF(AND(S$6&gt;=$G248,S$6&lt;=EDATE($G248,MAX(1,N($E248))-1)),$F248,0))</f>
        <v/>
      </c>
    </row>
    <row r="249">
      <c r="A249" s="14" t="n"/>
      <c r="D249" s="15" t="n"/>
      <c r="F249" s="15">
        <f>IF(D249="","",D249/MAX(1,N(E249)))</f>
        <v/>
      </c>
      <c r="G249" s="20">
        <f>IF(A249="","",EOMONTH(A249,IF(DAY(A249)&gt;=$B$1,1,0)+IF($B$2&lt;=$B$1,1,0)-1)+1)</f>
        <v/>
      </c>
      <c r="H249" s="21">
        <f>IF($G249="",0,IF(AND(H$6&gt;=$G249,H$6&lt;=EDATE($G249,MAX(1,N($E249))-1)),$F249,0))</f>
        <v/>
      </c>
      <c r="I249" s="21">
        <f>IF($G249="",0,IF(AND(I$6&gt;=$G249,I$6&lt;=EDATE($G249,MAX(1,N($E249))-1)),$F249,0))</f>
        <v/>
      </c>
      <c r="J249" s="21">
        <f>IF($G249="",0,IF(AND(J$6&gt;=$G249,J$6&lt;=EDATE($G249,MAX(1,N($E249))-1)),$F249,0))</f>
        <v/>
      </c>
      <c r="K249" s="21">
        <f>IF($G249="",0,IF(AND(K$6&gt;=$G249,K$6&lt;=EDATE($G249,MAX(1,N($E249))-1)),$F249,0))</f>
        <v/>
      </c>
      <c r="L249" s="21">
        <f>IF($G249="",0,IF(AND(L$6&gt;=$G249,L$6&lt;=EDATE($G249,MAX(1,N($E249))-1)),$F249,0))</f>
        <v/>
      </c>
      <c r="M249" s="21">
        <f>IF($G249="",0,IF(AND(M$6&gt;=$G249,M$6&lt;=EDATE($G249,MAX(1,N($E249))-1)),$F249,0))</f>
        <v/>
      </c>
      <c r="N249" s="21">
        <f>IF($G249="",0,IF(AND(N$6&gt;=$G249,N$6&lt;=EDATE($G249,MAX(1,N($E249))-1)),$F249,0))</f>
        <v/>
      </c>
      <c r="O249" s="21">
        <f>IF($G249="",0,IF(AND(O$6&gt;=$G249,O$6&lt;=EDATE($G249,MAX(1,N($E249))-1)),$F249,0))</f>
        <v/>
      </c>
      <c r="P249" s="21">
        <f>IF($G249="",0,IF(AND(P$6&gt;=$G249,P$6&lt;=EDATE($G249,MAX(1,N($E249))-1)),$F249,0))</f>
        <v/>
      </c>
      <c r="Q249" s="21">
        <f>IF($G249="",0,IF(AND(Q$6&gt;=$G249,Q$6&lt;=EDATE($G249,MAX(1,N($E249))-1)),$F249,0))</f>
        <v/>
      </c>
      <c r="R249" s="21">
        <f>IF($G249="",0,IF(AND(R$6&gt;=$G249,R$6&lt;=EDATE($G249,MAX(1,N($E249))-1)),$F249,0))</f>
        <v/>
      </c>
      <c r="S249" s="21">
        <f>IF($G249="",0,IF(AND(S$6&gt;=$G249,S$6&lt;=EDATE($G249,MAX(1,N($E249))-1)),$F249,0))</f>
        <v/>
      </c>
    </row>
    <row r="250">
      <c r="A250" s="14" t="n"/>
      <c r="D250" s="15" t="n"/>
      <c r="F250" s="15">
        <f>IF(D250="","",D250/MAX(1,N(E250)))</f>
        <v/>
      </c>
      <c r="G250" s="20">
        <f>IF(A250="","",EOMONTH(A250,IF(DAY(A250)&gt;=$B$1,1,0)+IF($B$2&lt;=$B$1,1,0)-1)+1)</f>
        <v/>
      </c>
      <c r="H250" s="21">
        <f>IF($G250="",0,IF(AND(H$6&gt;=$G250,H$6&lt;=EDATE($G250,MAX(1,N($E250))-1)),$F250,0))</f>
        <v/>
      </c>
      <c r="I250" s="21">
        <f>IF($G250="",0,IF(AND(I$6&gt;=$G250,I$6&lt;=EDATE($G250,MAX(1,N($E250))-1)),$F250,0))</f>
        <v/>
      </c>
      <c r="J250" s="21">
        <f>IF($G250="",0,IF(AND(J$6&gt;=$G250,J$6&lt;=EDATE($G250,MAX(1,N($E250))-1)),$F250,0))</f>
        <v/>
      </c>
      <c r="K250" s="21">
        <f>IF($G250="",0,IF(AND(K$6&gt;=$G250,K$6&lt;=EDATE($G250,MAX(1,N($E250))-1)),$F250,0))</f>
        <v/>
      </c>
      <c r="L250" s="21">
        <f>IF($G250="",0,IF(AND(L$6&gt;=$G250,L$6&lt;=EDATE($G250,MAX(1,N($E250))-1)),$F250,0))</f>
        <v/>
      </c>
      <c r="M250" s="21">
        <f>IF($G250="",0,IF(AND(M$6&gt;=$G250,M$6&lt;=EDATE($G250,MAX(1,N($E250))-1)),$F250,0))</f>
        <v/>
      </c>
      <c r="N250" s="21">
        <f>IF($G250="",0,IF(AND(N$6&gt;=$G250,N$6&lt;=EDATE($G250,MAX(1,N($E250))-1)),$F250,0))</f>
        <v/>
      </c>
      <c r="O250" s="21">
        <f>IF($G250="",0,IF(AND(O$6&gt;=$G250,O$6&lt;=EDATE($G250,MAX(1,N($E250))-1)),$F250,0))</f>
        <v/>
      </c>
      <c r="P250" s="21">
        <f>IF($G250="",0,IF(AND(P$6&gt;=$G250,P$6&lt;=EDATE($G250,MAX(1,N($E250))-1)),$F250,0))</f>
        <v/>
      </c>
      <c r="Q250" s="21">
        <f>IF($G250="",0,IF(AND(Q$6&gt;=$G250,Q$6&lt;=EDATE($G250,MAX(1,N($E250))-1)),$F250,0))</f>
        <v/>
      </c>
      <c r="R250" s="21">
        <f>IF($G250="",0,IF(AND(R$6&gt;=$G250,R$6&lt;=EDATE($G250,MAX(1,N($E250))-1)),$F250,0))</f>
        <v/>
      </c>
      <c r="S250" s="21">
        <f>IF($G250="",0,IF(AND(S$6&gt;=$G250,S$6&lt;=EDATE($G250,MAX(1,N($E250))-1)),$F250,0))</f>
        <v/>
      </c>
    </row>
    <row r="251">
      <c r="A251" s="14" t="n"/>
      <c r="D251" s="15" t="n"/>
      <c r="F251" s="15">
        <f>IF(D251="","",D251/MAX(1,N(E251)))</f>
        <v/>
      </c>
      <c r="G251" s="20">
        <f>IF(A251="","",EOMONTH(A251,IF(DAY(A251)&gt;=$B$1,1,0)+IF($B$2&lt;=$B$1,1,0)-1)+1)</f>
        <v/>
      </c>
      <c r="H251" s="21">
        <f>IF($G251="",0,IF(AND(H$6&gt;=$G251,H$6&lt;=EDATE($G251,MAX(1,N($E251))-1)),$F251,0))</f>
        <v/>
      </c>
      <c r="I251" s="21">
        <f>IF($G251="",0,IF(AND(I$6&gt;=$G251,I$6&lt;=EDATE($G251,MAX(1,N($E251))-1)),$F251,0))</f>
        <v/>
      </c>
      <c r="J251" s="21">
        <f>IF($G251="",0,IF(AND(J$6&gt;=$G251,J$6&lt;=EDATE($G251,MAX(1,N($E251))-1)),$F251,0))</f>
        <v/>
      </c>
      <c r="K251" s="21">
        <f>IF($G251="",0,IF(AND(K$6&gt;=$G251,K$6&lt;=EDATE($G251,MAX(1,N($E251))-1)),$F251,0))</f>
        <v/>
      </c>
      <c r="L251" s="21">
        <f>IF($G251="",0,IF(AND(L$6&gt;=$G251,L$6&lt;=EDATE($G251,MAX(1,N($E251))-1)),$F251,0))</f>
        <v/>
      </c>
      <c r="M251" s="21">
        <f>IF($G251="",0,IF(AND(M$6&gt;=$G251,M$6&lt;=EDATE($G251,MAX(1,N($E251))-1)),$F251,0))</f>
        <v/>
      </c>
      <c r="N251" s="21">
        <f>IF($G251="",0,IF(AND(N$6&gt;=$G251,N$6&lt;=EDATE($G251,MAX(1,N($E251))-1)),$F251,0))</f>
        <v/>
      </c>
      <c r="O251" s="21">
        <f>IF($G251="",0,IF(AND(O$6&gt;=$G251,O$6&lt;=EDATE($G251,MAX(1,N($E251))-1)),$F251,0))</f>
        <v/>
      </c>
      <c r="P251" s="21">
        <f>IF($G251="",0,IF(AND(P$6&gt;=$G251,P$6&lt;=EDATE($G251,MAX(1,N($E251))-1)),$F251,0))</f>
        <v/>
      </c>
      <c r="Q251" s="21">
        <f>IF($G251="",0,IF(AND(Q$6&gt;=$G251,Q$6&lt;=EDATE($G251,MAX(1,N($E251))-1)),$F251,0))</f>
        <v/>
      </c>
      <c r="R251" s="21">
        <f>IF($G251="",0,IF(AND(R$6&gt;=$G251,R$6&lt;=EDATE($G251,MAX(1,N($E251))-1)),$F251,0))</f>
        <v/>
      </c>
      <c r="S251" s="21">
        <f>IF($G251="",0,IF(AND(S$6&gt;=$G251,S$6&lt;=EDATE($G251,MAX(1,N($E251))-1)),$F251,0))</f>
        <v/>
      </c>
    </row>
    <row r="252">
      <c r="A252" s="14" t="n"/>
      <c r="D252" s="15" t="n"/>
      <c r="F252" s="15">
        <f>IF(D252="","",D252/MAX(1,N(E252)))</f>
        <v/>
      </c>
      <c r="G252" s="20">
        <f>IF(A252="","",EOMONTH(A252,IF(DAY(A252)&gt;=$B$1,1,0)+IF($B$2&lt;=$B$1,1,0)-1)+1)</f>
        <v/>
      </c>
      <c r="H252" s="21">
        <f>IF($G252="",0,IF(AND(H$6&gt;=$G252,H$6&lt;=EDATE($G252,MAX(1,N($E252))-1)),$F252,0))</f>
        <v/>
      </c>
      <c r="I252" s="21">
        <f>IF($G252="",0,IF(AND(I$6&gt;=$G252,I$6&lt;=EDATE($G252,MAX(1,N($E252))-1)),$F252,0))</f>
        <v/>
      </c>
      <c r="J252" s="21">
        <f>IF($G252="",0,IF(AND(J$6&gt;=$G252,J$6&lt;=EDATE($G252,MAX(1,N($E252))-1)),$F252,0))</f>
        <v/>
      </c>
      <c r="K252" s="21">
        <f>IF($G252="",0,IF(AND(K$6&gt;=$G252,K$6&lt;=EDATE($G252,MAX(1,N($E252))-1)),$F252,0))</f>
        <v/>
      </c>
      <c r="L252" s="21">
        <f>IF($G252="",0,IF(AND(L$6&gt;=$G252,L$6&lt;=EDATE($G252,MAX(1,N($E252))-1)),$F252,0))</f>
        <v/>
      </c>
      <c r="M252" s="21">
        <f>IF($G252="",0,IF(AND(M$6&gt;=$G252,M$6&lt;=EDATE($G252,MAX(1,N($E252))-1)),$F252,0))</f>
        <v/>
      </c>
      <c r="N252" s="21">
        <f>IF($G252="",0,IF(AND(N$6&gt;=$G252,N$6&lt;=EDATE($G252,MAX(1,N($E252))-1)),$F252,0))</f>
        <v/>
      </c>
      <c r="O252" s="21">
        <f>IF($G252="",0,IF(AND(O$6&gt;=$G252,O$6&lt;=EDATE($G252,MAX(1,N($E252))-1)),$F252,0))</f>
        <v/>
      </c>
      <c r="P252" s="21">
        <f>IF($G252="",0,IF(AND(P$6&gt;=$G252,P$6&lt;=EDATE($G252,MAX(1,N($E252))-1)),$F252,0))</f>
        <v/>
      </c>
      <c r="Q252" s="21">
        <f>IF($G252="",0,IF(AND(Q$6&gt;=$G252,Q$6&lt;=EDATE($G252,MAX(1,N($E252))-1)),$F252,0))</f>
        <v/>
      </c>
      <c r="R252" s="21">
        <f>IF($G252="",0,IF(AND(R$6&gt;=$G252,R$6&lt;=EDATE($G252,MAX(1,N($E252))-1)),$F252,0))</f>
        <v/>
      </c>
      <c r="S252" s="21">
        <f>IF($G252="",0,IF(AND(S$6&gt;=$G252,S$6&lt;=EDATE($G252,MAX(1,N($E252))-1)),$F252,0))</f>
        <v/>
      </c>
    </row>
    <row r="253">
      <c r="A253" s="14" t="n"/>
      <c r="D253" s="15" t="n"/>
      <c r="F253" s="15">
        <f>IF(D253="","",D253/MAX(1,N(E253)))</f>
        <v/>
      </c>
      <c r="G253" s="20">
        <f>IF(A253="","",EOMONTH(A253,IF(DAY(A253)&gt;=$B$1,1,0)+IF($B$2&lt;=$B$1,1,0)-1)+1)</f>
        <v/>
      </c>
      <c r="H253" s="21">
        <f>IF($G253="",0,IF(AND(H$6&gt;=$G253,H$6&lt;=EDATE($G253,MAX(1,N($E253))-1)),$F253,0))</f>
        <v/>
      </c>
      <c r="I253" s="21">
        <f>IF($G253="",0,IF(AND(I$6&gt;=$G253,I$6&lt;=EDATE($G253,MAX(1,N($E253))-1)),$F253,0))</f>
        <v/>
      </c>
      <c r="J253" s="21">
        <f>IF($G253="",0,IF(AND(J$6&gt;=$G253,J$6&lt;=EDATE($G253,MAX(1,N($E253))-1)),$F253,0))</f>
        <v/>
      </c>
      <c r="K253" s="21">
        <f>IF($G253="",0,IF(AND(K$6&gt;=$G253,K$6&lt;=EDATE($G253,MAX(1,N($E253))-1)),$F253,0))</f>
        <v/>
      </c>
      <c r="L253" s="21">
        <f>IF($G253="",0,IF(AND(L$6&gt;=$G253,L$6&lt;=EDATE($G253,MAX(1,N($E253))-1)),$F253,0))</f>
        <v/>
      </c>
      <c r="M253" s="21">
        <f>IF($G253="",0,IF(AND(M$6&gt;=$G253,M$6&lt;=EDATE($G253,MAX(1,N($E253))-1)),$F253,0))</f>
        <v/>
      </c>
      <c r="N253" s="21">
        <f>IF($G253="",0,IF(AND(N$6&gt;=$G253,N$6&lt;=EDATE($G253,MAX(1,N($E253))-1)),$F253,0))</f>
        <v/>
      </c>
      <c r="O253" s="21">
        <f>IF($G253="",0,IF(AND(O$6&gt;=$G253,O$6&lt;=EDATE($G253,MAX(1,N($E253))-1)),$F253,0))</f>
        <v/>
      </c>
      <c r="P253" s="21">
        <f>IF($G253="",0,IF(AND(P$6&gt;=$G253,P$6&lt;=EDATE($G253,MAX(1,N($E253))-1)),$F253,0))</f>
        <v/>
      </c>
      <c r="Q253" s="21">
        <f>IF($G253="",0,IF(AND(Q$6&gt;=$G253,Q$6&lt;=EDATE($G253,MAX(1,N($E253))-1)),$F253,0))</f>
        <v/>
      </c>
      <c r="R253" s="21">
        <f>IF($G253="",0,IF(AND(R$6&gt;=$G253,R$6&lt;=EDATE($G253,MAX(1,N($E253))-1)),$F253,0))</f>
        <v/>
      </c>
      <c r="S253" s="21">
        <f>IF($G253="",0,IF(AND(S$6&gt;=$G253,S$6&lt;=EDATE($G253,MAX(1,N($E253))-1)),$F253,0))</f>
        <v/>
      </c>
    </row>
    <row r="254">
      <c r="A254" s="14" t="n"/>
      <c r="D254" s="15" t="n"/>
      <c r="F254" s="15">
        <f>IF(D254="","",D254/MAX(1,N(E254)))</f>
        <v/>
      </c>
      <c r="G254" s="20">
        <f>IF(A254="","",EOMONTH(A254,IF(DAY(A254)&gt;=$B$1,1,0)+IF($B$2&lt;=$B$1,1,0)-1)+1)</f>
        <v/>
      </c>
      <c r="H254" s="21">
        <f>IF($G254="",0,IF(AND(H$6&gt;=$G254,H$6&lt;=EDATE($G254,MAX(1,N($E254))-1)),$F254,0))</f>
        <v/>
      </c>
      <c r="I254" s="21">
        <f>IF($G254="",0,IF(AND(I$6&gt;=$G254,I$6&lt;=EDATE($G254,MAX(1,N($E254))-1)),$F254,0))</f>
        <v/>
      </c>
      <c r="J254" s="21">
        <f>IF($G254="",0,IF(AND(J$6&gt;=$G254,J$6&lt;=EDATE($G254,MAX(1,N($E254))-1)),$F254,0))</f>
        <v/>
      </c>
      <c r="K254" s="21">
        <f>IF($G254="",0,IF(AND(K$6&gt;=$G254,K$6&lt;=EDATE($G254,MAX(1,N($E254))-1)),$F254,0))</f>
        <v/>
      </c>
      <c r="L254" s="21">
        <f>IF($G254="",0,IF(AND(L$6&gt;=$G254,L$6&lt;=EDATE($G254,MAX(1,N($E254))-1)),$F254,0))</f>
        <v/>
      </c>
      <c r="M254" s="21">
        <f>IF($G254="",0,IF(AND(M$6&gt;=$G254,M$6&lt;=EDATE($G254,MAX(1,N($E254))-1)),$F254,0))</f>
        <v/>
      </c>
      <c r="N254" s="21">
        <f>IF($G254="",0,IF(AND(N$6&gt;=$G254,N$6&lt;=EDATE($G254,MAX(1,N($E254))-1)),$F254,0))</f>
        <v/>
      </c>
      <c r="O254" s="21">
        <f>IF($G254="",0,IF(AND(O$6&gt;=$G254,O$6&lt;=EDATE($G254,MAX(1,N($E254))-1)),$F254,0))</f>
        <v/>
      </c>
      <c r="P254" s="21">
        <f>IF($G254="",0,IF(AND(P$6&gt;=$G254,P$6&lt;=EDATE($G254,MAX(1,N($E254))-1)),$F254,0))</f>
        <v/>
      </c>
      <c r="Q254" s="21">
        <f>IF($G254="",0,IF(AND(Q$6&gt;=$G254,Q$6&lt;=EDATE($G254,MAX(1,N($E254))-1)),$F254,0))</f>
        <v/>
      </c>
      <c r="R254" s="21">
        <f>IF($G254="",0,IF(AND(R$6&gt;=$G254,R$6&lt;=EDATE($G254,MAX(1,N($E254))-1)),$F254,0))</f>
        <v/>
      </c>
      <c r="S254" s="21">
        <f>IF($G254="",0,IF(AND(S$6&gt;=$G254,S$6&lt;=EDATE($G254,MAX(1,N($E254))-1)),$F254,0))</f>
        <v/>
      </c>
    </row>
    <row r="255">
      <c r="A255" s="14" t="n"/>
      <c r="D255" s="15" t="n"/>
      <c r="F255" s="15">
        <f>IF(D255="","",D255/MAX(1,N(E255)))</f>
        <v/>
      </c>
      <c r="G255" s="20">
        <f>IF(A255="","",EOMONTH(A255,IF(DAY(A255)&gt;=$B$1,1,0)+IF($B$2&lt;=$B$1,1,0)-1)+1)</f>
        <v/>
      </c>
      <c r="H255" s="21">
        <f>IF($G255="",0,IF(AND(H$6&gt;=$G255,H$6&lt;=EDATE($G255,MAX(1,N($E255))-1)),$F255,0))</f>
        <v/>
      </c>
      <c r="I255" s="21">
        <f>IF($G255="",0,IF(AND(I$6&gt;=$G255,I$6&lt;=EDATE($G255,MAX(1,N($E255))-1)),$F255,0))</f>
        <v/>
      </c>
      <c r="J255" s="21">
        <f>IF($G255="",0,IF(AND(J$6&gt;=$G255,J$6&lt;=EDATE($G255,MAX(1,N($E255))-1)),$F255,0))</f>
        <v/>
      </c>
      <c r="K255" s="21">
        <f>IF($G255="",0,IF(AND(K$6&gt;=$G255,K$6&lt;=EDATE($G255,MAX(1,N($E255))-1)),$F255,0))</f>
        <v/>
      </c>
      <c r="L255" s="21">
        <f>IF($G255="",0,IF(AND(L$6&gt;=$G255,L$6&lt;=EDATE($G255,MAX(1,N($E255))-1)),$F255,0))</f>
        <v/>
      </c>
      <c r="M255" s="21">
        <f>IF($G255="",0,IF(AND(M$6&gt;=$G255,M$6&lt;=EDATE($G255,MAX(1,N($E255))-1)),$F255,0))</f>
        <v/>
      </c>
      <c r="N255" s="21">
        <f>IF($G255="",0,IF(AND(N$6&gt;=$G255,N$6&lt;=EDATE($G255,MAX(1,N($E255))-1)),$F255,0))</f>
        <v/>
      </c>
      <c r="O255" s="21">
        <f>IF($G255="",0,IF(AND(O$6&gt;=$G255,O$6&lt;=EDATE($G255,MAX(1,N($E255))-1)),$F255,0))</f>
        <v/>
      </c>
      <c r="P255" s="21">
        <f>IF($G255="",0,IF(AND(P$6&gt;=$G255,P$6&lt;=EDATE($G255,MAX(1,N($E255))-1)),$F255,0))</f>
        <v/>
      </c>
      <c r="Q255" s="21">
        <f>IF($G255="",0,IF(AND(Q$6&gt;=$G255,Q$6&lt;=EDATE($G255,MAX(1,N($E255))-1)),$F255,0))</f>
        <v/>
      </c>
      <c r="R255" s="21">
        <f>IF($G255="",0,IF(AND(R$6&gt;=$G255,R$6&lt;=EDATE($G255,MAX(1,N($E255))-1)),$F255,0))</f>
        <v/>
      </c>
      <c r="S255" s="21">
        <f>IF($G255="",0,IF(AND(S$6&gt;=$G255,S$6&lt;=EDATE($G255,MAX(1,N($E255))-1)),$F255,0))</f>
        <v/>
      </c>
    </row>
    <row r="256">
      <c r="A256" s="14" t="n"/>
      <c r="D256" s="15" t="n"/>
      <c r="F256" s="15">
        <f>IF(D256="","",D256/MAX(1,N(E256)))</f>
        <v/>
      </c>
      <c r="G256" s="20">
        <f>IF(A256="","",EOMONTH(A256,IF(DAY(A256)&gt;=$B$1,1,0)+IF($B$2&lt;=$B$1,1,0)-1)+1)</f>
        <v/>
      </c>
      <c r="H256" s="21">
        <f>IF($G256="",0,IF(AND(H$6&gt;=$G256,H$6&lt;=EDATE($G256,MAX(1,N($E256))-1)),$F256,0))</f>
        <v/>
      </c>
      <c r="I256" s="21">
        <f>IF($G256="",0,IF(AND(I$6&gt;=$G256,I$6&lt;=EDATE($G256,MAX(1,N($E256))-1)),$F256,0))</f>
        <v/>
      </c>
      <c r="J256" s="21">
        <f>IF($G256="",0,IF(AND(J$6&gt;=$G256,J$6&lt;=EDATE($G256,MAX(1,N($E256))-1)),$F256,0))</f>
        <v/>
      </c>
      <c r="K256" s="21">
        <f>IF($G256="",0,IF(AND(K$6&gt;=$G256,K$6&lt;=EDATE($G256,MAX(1,N($E256))-1)),$F256,0))</f>
        <v/>
      </c>
      <c r="L256" s="21">
        <f>IF($G256="",0,IF(AND(L$6&gt;=$G256,L$6&lt;=EDATE($G256,MAX(1,N($E256))-1)),$F256,0))</f>
        <v/>
      </c>
      <c r="M256" s="21">
        <f>IF($G256="",0,IF(AND(M$6&gt;=$G256,M$6&lt;=EDATE($G256,MAX(1,N($E256))-1)),$F256,0))</f>
        <v/>
      </c>
      <c r="N256" s="21">
        <f>IF($G256="",0,IF(AND(N$6&gt;=$G256,N$6&lt;=EDATE($G256,MAX(1,N($E256))-1)),$F256,0))</f>
        <v/>
      </c>
      <c r="O256" s="21">
        <f>IF($G256="",0,IF(AND(O$6&gt;=$G256,O$6&lt;=EDATE($G256,MAX(1,N($E256))-1)),$F256,0))</f>
        <v/>
      </c>
      <c r="P256" s="21">
        <f>IF($G256="",0,IF(AND(P$6&gt;=$G256,P$6&lt;=EDATE($G256,MAX(1,N($E256))-1)),$F256,0))</f>
        <v/>
      </c>
      <c r="Q256" s="21">
        <f>IF($G256="",0,IF(AND(Q$6&gt;=$G256,Q$6&lt;=EDATE($G256,MAX(1,N($E256))-1)),$F256,0))</f>
        <v/>
      </c>
      <c r="R256" s="21">
        <f>IF($G256="",0,IF(AND(R$6&gt;=$G256,R$6&lt;=EDATE($G256,MAX(1,N($E256))-1)),$F256,0))</f>
        <v/>
      </c>
      <c r="S256" s="21">
        <f>IF($G256="",0,IF(AND(S$6&gt;=$G256,S$6&lt;=EDATE($G256,MAX(1,N($E256))-1)),$F256,0))</f>
        <v/>
      </c>
    </row>
    <row r="257">
      <c r="A257" s="14" t="n"/>
      <c r="D257" s="15" t="n"/>
      <c r="F257" s="15">
        <f>IF(D257="","",D257/MAX(1,N(E257)))</f>
        <v/>
      </c>
      <c r="G257" s="20">
        <f>IF(A257="","",EOMONTH(A257,IF(DAY(A257)&gt;=$B$1,1,0)+IF($B$2&lt;=$B$1,1,0)-1)+1)</f>
        <v/>
      </c>
      <c r="H257" s="21">
        <f>IF($G257="",0,IF(AND(H$6&gt;=$G257,H$6&lt;=EDATE($G257,MAX(1,N($E257))-1)),$F257,0))</f>
        <v/>
      </c>
      <c r="I257" s="21">
        <f>IF($G257="",0,IF(AND(I$6&gt;=$G257,I$6&lt;=EDATE($G257,MAX(1,N($E257))-1)),$F257,0))</f>
        <v/>
      </c>
      <c r="J257" s="21">
        <f>IF($G257="",0,IF(AND(J$6&gt;=$G257,J$6&lt;=EDATE($G257,MAX(1,N($E257))-1)),$F257,0))</f>
        <v/>
      </c>
      <c r="K257" s="21">
        <f>IF($G257="",0,IF(AND(K$6&gt;=$G257,K$6&lt;=EDATE($G257,MAX(1,N($E257))-1)),$F257,0))</f>
        <v/>
      </c>
      <c r="L257" s="21">
        <f>IF($G257="",0,IF(AND(L$6&gt;=$G257,L$6&lt;=EDATE($G257,MAX(1,N($E257))-1)),$F257,0))</f>
        <v/>
      </c>
      <c r="M257" s="21">
        <f>IF($G257="",0,IF(AND(M$6&gt;=$G257,M$6&lt;=EDATE($G257,MAX(1,N($E257))-1)),$F257,0))</f>
        <v/>
      </c>
      <c r="N257" s="21">
        <f>IF($G257="",0,IF(AND(N$6&gt;=$G257,N$6&lt;=EDATE($G257,MAX(1,N($E257))-1)),$F257,0))</f>
        <v/>
      </c>
      <c r="O257" s="21">
        <f>IF($G257="",0,IF(AND(O$6&gt;=$G257,O$6&lt;=EDATE($G257,MAX(1,N($E257))-1)),$F257,0))</f>
        <v/>
      </c>
      <c r="P257" s="21">
        <f>IF($G257="",0,IF(AND(P$6&gt;=$G257,P$6&lt;=EDATE($G257,MAX(1,N($E257))-1)),$F257,0))</f>
        <v/>
      </c>
      <c r="Q257" s="21">
        <f>IF($G257="",0,IF(AND(Q$6&gt;=$G257,Q$6&lt;=EDATE($G257,MAX(1,N($E257))-1)),$F257,0))</f>
        <v/>
      </c>
      <c r="R257" s="21">
        <f>IF($G257="",0,IF(AND(R$6&gt;=$G257,R$6&lt;=EDATE($G257,MAX(1,N($E257))-1)),$F257,0))</f>
        <v/>
      </c>
      <c r="S257" s="21">
        <f>IF($G257="",0,IF(AND(S$6&gt;=$G257,S$6&lt;=EDATE($G257,MAX(1,N($E257))-1)),$F257,0))</f>
        <v/>
      </c>
    </row>
    <row r="258">
      <c r="A258" s="14" t="n"/>
      <c r="D258" s="15" t="n"/>
      <c r="F258" s="15">
        <f>IF(D258="","",D258/MAX(1,N(E258)))</f>
        <v/>
      </c>
      <c r="G258" s="20">
        <f>IF(A258="","",EOMONTH(A258,IF(DAY(A258)&gt;=$B$1,1,0)+IF($B$2&lt;=$B$1,1,0)-1)+1)</f>
        <v/>
      </c>
      <c r="H258" s="21">
        <f>IF($G258="",0,IF(AND(H$6&gt;=$G258,H$6&lt;=EDATE($G258,MAX(1,N($E258))-1)),$F258,0))</f>
        <v/>
      </c>
      <c r="I258" s="21">
        <f>IF($G258="",0,IF(AND(I$6&gt;=$G258,I$6&lt;=EDATE($G258,MAX(1,N($E258))-1)),$F258,0))</f>
        <v/>
      </c>
      <c r="J258" s="21">
        <f>IF($G258="",0,IF(AND(J$6&gt;=$G258,J$6&lt;=EDATE($G258,MAX(1,N($E258))-1)),$F258,0))</f>
        <v/>
      </c>
      <c r="K258" s="21">
        <f>IF($G258="",0,IF(AND(K$6&gt;=$G258,K$6&lt;=EDATE($G258,MAX(1,N($E258))-1)),$F258,0))</f>
        <v/>
      </c>
      <c r="L258" s="21">
        <f>IF($G258="",0,IF(AND(L$6&gt;=$G258,L$6&lt;=EDATE($G258,MAX(1,N($E258))-1)),$F258,0))</f>
        <v/>
      </c>
      <c r="M258" s="21">
        <f>IF($G258="",0,IF(AND(M$6&gt;=$G258,M$6&lt;=EDATE($G258,MAX(1,N($E258))-1)),$F258,0))</f>
        <v/>
      </c>
      <c r="N258" s="21">
        <f>IF($G258="",0,IF(AND(N$6&gt;=$G258,N$6&lt;=EDATE($G258,MAX(1,N($E258))-1)),$F258,0))</f>
        <v/>
      </c>
      <c r="O258" s="21">
        <f>IF($G258="",0,IF(AND(O$6&gt;=$G258,O$6&lt;=EDATE($G258,MAX(1,N($E258))-1)),$F258,0))</f>
        <v/>
      </c>
      <c r="P258" s="21">
        <f>IF($G258="",0,IF(AND(P$6&gt;=$G258,P$6&lt;=EDATE($G258,MAX(1,N($E258))-1)),$F258,0))</f>
        <v/>
      </c>
      <c r="Q258" s="21">
        <f>IF($G258="",0,IF(AND(Q$6&gt;=$G258,Q$6&lt;=EDATE($G258,MAX(1,N($E258))-1)),$F258,0))</f>
        <v/>
      </c>
      <c r="R258" s="21">
        <f>IF($G258="",0,IF(AND(R$6&gt;=$G258,R$6&lt;=EDATE($G258,MAX(1,N($E258))-1)),$F258,0))</f>
        <v/>
      </c>
      <c r="S258" s="21">
        <f>IF($G258="",0,IF(AND(S$6&gt;=$G258,S$6&lt;=EDATE($G258,MAX(1,N($E258))-1)),$F258,0))</f>
        <v/>
      </c>
    </row>
    <row r="259">
      <c r="A259" s="14" t="n"/>
      <c r="D259" s="15" t="n"/>
      <c r="F259" s="15">
        <f>IF(D259="","",D259/MAX(1,N(E259)))</f>
        <v/>
      </c>
      <c r="G259" s="20">
        <f>IF(A259="","",EOMONTH(A259,IF(DAY(A259)&gt;=$B$1,1,0)+IF($B$2&lt;=$B$1,1,0)-1)+1)</f>
        <v/>
      </c>
      <c r="H259" s="21">
        <f>IF($G259="",0,IF(AND(H$6&gt;=$G259,H$6&lt;=EDATE($G259,MAX(1,N($E259))-1)),$F259,0))</f>
        <v/>
      </c>
      <c r="I259" s="21">
        <f>IF($G259="",0,IF(AND(I$6&gt;=$G259,I$6&lt;=EDATE($G259,MAX(1,N($E259))-1)),$F259,0))</f>
        <v/>
      </c>
      <c r="J259" s="21">
        <f>IF($G259="",0,IF(AND(J$6&gt;=$G259,J$6&lt;=EDATE($G259,MAX(1,N($E259))-1)),$F259,0))</f>
        <v/>
      </c>
      <c r="K259" s="21">
        <f>IF($G259="",0,IF(AND(K$6&gt;=$G259,K$6&lt;=EDATE($G259,MAX(1,N($E259))-1)),$F259,0))</f>
        <v/>
      </c>
      <c r="L259" s="21">
        <f>IF($G259="",0,IF(AND(L$6&gt;=$G259,L$6&lt;=EDATE($G259,MAX(1,N($E259))-1)),$F259,0))</f>
        <v/>
      </c>
      <c r="M259" s="21">
        <f>IF($G259="",0,IF(AND(M$6&gt;=$G259,M$6&lt;=EDATE($G259,MAX(1,N($E259))-1)),$F259,0))</f>
        <v/>
      </c>
      <c r="N259" s="21">
        <f>IF($G259="",0,IF(AND(N$6&gt;=$G259,N$6&lt;=EDATE($G259,MAX(1,N($E259))-1)),$F259,0))</f>
        <v/>
      </c>
      <c r="O259" s="21">
        <f>IF($G259="",0,IF(AND(O$6&gt;=$G259,O$6&lt;=EDATE($G259,MAX(1,N($E259))-1)),$F259,0))</f>
        <v/>
      </c>
      <c r="P259" s="21">
        <f>IF($G259="",0,IF(AND(P$6&gt;=$G259,P$6&lt;=EDATE($G259,MAX(1,N($E259))-1)),$F259,0))</f>
        <v/>
      </c>
      <c r="Q259" s="21">
        <f>IF($G259="",0,IF(AND(Q$6&gt;=$G259,Q$6&lt;=EDATE($G259,MAX(1,N($E259))-1)),$F259,0))</f>
        <v/>
      </c>
      <c r="R259" s="21">
        <f>IF($G259="",0,IF(AND(R$6&gt;=$G259,R$6&lt;=EDATE($G259,MAX(1,N($E259))-1)),$F259,0))</f>
        <v/>
      </c>
      <c r="S259" s="21">
        <f>IF($G259="",0,IF(AND(S$6&gt;=$G259,S$6&lt;=EDATE($G259,MAX(1,N($E259))-1)),$F259,0))</f>
        <v/>
      </c>
    </row>
    <row r="260">
      <c r="A260" s="14" t="n"/>
      <c r="D260" s="15" t="n"/>
      <c r="F260" s="15">
        <f>IF(D260="","",D260/MAX(1,N(E260)))</f>
        <v/>
      </c>
      <c r="G260" s="20">
        <f>IF(A260="","",EOMONTH(A260,IF(DAY(A260)&gt;=$B$1,1,0)+IF($B$2&lt;=$B$1,1,0)-1)+1)</f>
        <v/>
      </c>
      <c r="H260" s="21">
        <f>IF($G260="",0,IF(AND(H$6&gt;=$G260,H$6&lt;=EDATE($G260,MAX(1,N($E260))-1)),$F260,0))</f>
        <v/>
      </c>
      <c r="I260" s="21">
        <f>IF($G260="",0,IF(AND(I$6&gt;=$G260,I$6&lt;=EDATE($G260,MAX(1,N($E260))-1)),$F260,0))</f>
        <v/>
      </c>
      <c r="J260" s="21">
        <f>IF($G260="",0,IF(AND(J$6&gt;=$G260,J$6&lt;=EDATE($G260,MAX(1,N($E260))-1)),$F260,0))</f>
        <v/>
      </c>
      <c r="K260" s="21">
        <f>IF($G260="",0,IF(AND(K$6&gt;=$G260,K$6&lt;=EDATE($G260,MAX(1,N($E260))-1)),$F260,0))</f>
        <v/>
      </c>
      <c r="L260" s="21">
        <f>IF($G260="",0,IF(AND(L$6&gt;=$G260,L$6&lt;=EDATE($G260,MAX(1,N($E260))-1)),$F260,0))</f>
        <v/>
      </c>
      <c r="M260" s="21">
        <f>IF($G260="",0,IF(AND(M$6&gt;=$G260,M$6&lt;=EDATE($G260,MAX(1,N($E260))-1)),$F260,0))</f>
        <v/>
      </c>
      <c r="N260" s="21">
        <f>IF($G260="",0,IF(AND(N$6&gt;=$G260,N$6&lt;=EDATE($G260,MAX(1,N($E260))-1)),$F260,0))</f>
        <v/>
      </c>
      <c r="O260" s="21">
        <f>IF($G260="",0,IF(AND(O$6&gt;=$G260,O$6&lt;=EDATE($G260,MAX(1,N($E260))-1)),$F260,0))</f>
        <v/>
      </c>
      <c r="P260" s="21">
        <f>IF($G260="",0,IF(AND(P$6&gt;=$G260,P$6&lt;=EDATE($G260,MAX(1,N($E260))-1)),$F260,0))</f>
        <v/>
      </c>
      <c r="Q260" s="21">
        <f>IF($G260="",0,IF(AND(Q$6&gt;=$G260,Q$6&lt;=EDATE($G260,MAX(1,N($E260))-1)),$F260,0))</f>
        <v/>
      </c>
      <c r="R260" s="21">
        <f>IF($G260="",0,IF(AND(R$6&gt;=$G260,R$6&lt;=EDATE($G260,MAX(1,N($E260))-1)),$F260,0))</f>
        <v/>
      </c>
      <c r="S260" s="21">
        <f>IF($G260="",0,IF(AND(S$6&gt;=$G260,S$6&lt;=EDATE($G260,MAX(1,N($E260))-1)),$F260,0))</f>
        <v/>
      </c>
    </row>
    <row r="261">
      <c r="A261" s="14" t="n"/>
      <c r="D261" s="15" t="n"/>
      <c r="F261" s="15">
        <f>IF(D261="","",D261/MAX(1,N(E261)))</f>
        <v/>
      </c>
      <c r="G261" s="20">
        <f>IF(A261="","",EOMONTH(A261,IF(DAY(A261)&gt;=$B$1,1,0)+IF($B$2&lt;=$B$1,1,0)-1)+1)</f>
        <v/>
      </c>
      <c r="H261" s="21">
        <f>IF($G261="",0,IF(AND(H$6&gt;=$G261,H$6&lt;=EDATE($G261,MAX(1,N($E261))-1)),$F261,0))</f>
        <v/>
      </c>
      <c r="I261" s="21">
        <f>IF($G261="",0,IF(AND(I$6&gt;=$G261,I$6&lt;=EDATE($G261,MAX(1,N($E261))-1)),$F261,0))</f>
        <v/>
      </c>
      <c r="J261" s="21">
        <f>IF($G261="",0,IF(AND(J$6&gt;=$G261,J$6&lt;=EDATE($G261,MAX(1,N($E261))-1)),$F261,0))</f>
        <v/>
      </c>
      <c r="K261" s="21">
        <f>IF($G261="",0,IF(AND(K$6&gt;=$G261,K$6&lt;=EDATE($G261,MAX(1,N($E261))-1)),$F261,0))</f>
        <v/>
      </c>
      <c r="L261" s="21">
        <f>IF($G261="",0,IF(AND(L$6&gt;=$G261,L$6&lt;=EDATE($G261,MAX(1,N($E261))-1)),$F261,0))</f>
        <v/>
      </c>
      <c r="M261" s="21">
        <f>IF($G261="",0,IF(AND(M$6&gt;=$G261,M$6&lt;=EDATE($G261,MAX(1,N($E261))-1)),$F261,0))</f>
        <v/>
      </c>
      <c r="N261" s="21">
        <f>IF($G261="",0,IF(AND(N$6&gt;=$G261,N$6&lt;=EDATE($G261,MAX(1,N($E261))-1)),$F261,0))</f>
        <v/>
      </c>
      <c r="O261" s="21">
        <f>IF($G261="",0,IF(AND(O$6&gt;=$G261,O$6&lt;=EDATE($G261,MAX(1,N($E261))-1)),$F261,0))</f>
        <v/>
      </c>
      <c r="P261" s="21">
        <f>IF($G261="",0,IF(AND(P$6&gt;=$G261,P$6&lt;=EDATE($G261,MAX(1,N($E261))-1)),$F261,0))</f>
        <v/>
      </c>
      <c r="Q261" s="21">
        <f>IF($G261="",0,IF(AND(Q$6&gt;=$G261,Q$6&lt;=EDATE($G261,MAX(1,N($E261))-1)),$F261,0))</f>
        <v/>
      </c>
      <c r="R261" s="21">
        <f>IF($G261="",0,IF(AND(R$6&gt;=$G261,R$6&lt;=EDATE($G261,MAX(1,N($E261))-1)),$F261,0))</f>
        <v/>
      </c>
      <c r="S261" s="21">
        <f>IF($G261="",0,IF(AND(S$6&gt;=$G261,S$6&lt;=EDATE($G261,MAX(1,N($E261))-1)),$F261,0))</f>
        <v/>
      </c>
    </row>
    <row r="262">
      <c r="A262" s="14" t="n"/>
      <c r="D262" s="15" t="n"/>
      <c r="F262" s="15">
        <f>IF(D262="","",D262/MAX(1,N(E262)))</f>
        <v/>
      </c>
      <c r="G262" s="20">
        <f>IF(A262="","",EOMONTH(A262,IF(DAY(A262)&gt;=$B$1,1,0)+IF($B$2&lt;=$B$1,1,0)-1)+1)</f>
        <v/>
      </c>
      <c r="H262" s="21">
        <f>IF($G262="",0,IF(AND(H$6&gt;=$G262,H$6&lt;=EDATE($G262,MAX(1,N($E262))-1)),$F262,0))</f>
        <v/>
      </c>
      <c r="I262" s="21">
        <f>IF($G262="",0,IF(AND(I$6&gt;=$G262,I$6&lt;=EDATE($G262,MAX(1,N($E262))-1)),$F262,0))</f>
        <v/>
      </c>
      <c r="J262" s="21">
        <f>IF($G262="",0,IF(AND(J$6&gt;=$G262,J$6&lt;=EDATE($G262,MAX(1,N($E262))-1)),$F262,0))</f>
        <v/>
      </c>
      <c r="K262" s="21">
        <f>IF($G262="",0,IF(AND(K$6&gt;=$G262,K$6&lt;=EDATE($G262,MAX(1,N($E262))-1)),$F262,0))</f>
        <v/>
      </c>
      <c r="L262" s="21">
        <f>IF($G262="",0,IF(AND(L$6&gt;=$G262,L$6&lt;=EDATE($G262,MAX(1,N($E262))-1)),$F262,0))</f>
        <v/>
      </c>
      <c r="M262" s="21">
        <f>IF($G262="",0,IF(AND(M$6&gt;=$G262,M$6&lt;=EDATE($G262,MAX(1,N($E262))-1)),$F262,0))</f>
        <v/>
      </c>
      <c r="N262" s="21">
        <f>IF($G262="",0,IF(AND(N$6&gt;=$G262,N$6&lt;=EDATE($G262,MAX(1,N($E262))-1)),$F262,0))</f>
        <v/>
      </c>
      <c r="O262" s="21">
        <f>IF($G262="",0,IF(AND(O$6&gt;=$G262,O$6&lt;=EDATE($G262,MAX(1,N($E262))-1)),$F262,0))</f>
        <v/>
      </c>
      <c r="P262" s="21">
        <f>IF($G262="",0,IF(AND(P$6&gt;=$G262,P$6&lt;=EDATE($G262,MAX(1,N($E262))-1)),$F262,0))</f>
        <v/>
      </c>
      <c r="Q262" s="21">
        <f>IF($G262="",0,IF(AND(Q$6&gt;=$G262,Q$6&lt;=EDATE($G262,MAX(1,N($E262))-1)),$F262,0))</f>
        <v/>
      </c>
      <c r="R262" s="21">
        <f>IF($G262="",0,IF(AND(R$6&gt;=$G262,R$6&lt;=EDATE($G262,MAX(1,N($E262))-1)),$F262,0))</f>
        <v/>
      </c>
      <c r="S262" s="21">
        <f>IF($G262="",0,IF(AND(S$6&gt;=$G262,S$6&lt;=EDATE($G262,MAX(1,N($E262))-1)),$F262,0))</f>
        <v/>
      </c>
    </row>
    <row r="263">
      <c r="A263" s="14" t="n"/>
      <c r="D263" s="15" t="n"/>
      <c r="F263" s="15">
        <f>IF(D263="","",D263/MAX(1,N(E263)))</f>
        <v/>
      </c>
      <c r="G263" s="20">
        <f>IF(A263="","",EOMONTH(A263,IF(DAY(A263)&gt;=$B$1,1,0)+IF($B$2&lt;=$B$1,1,0)-1)+1)</f>
        <v/>
      </c>
      <c r="H263" s="21">
        <f>IF($G263="",0,IF(AND(H$6&gt;=$G263,H$6&lt;=EDATE($G263,MAX(1,N($E263))-1)),$F263,0))</f>
        <v/>
      </c>
      <c r="I263" s="21">
        <f>IF($G263="",0,IF(AND(I$6&gt;=$G263,I$6&lt;=EDATE($G263,MAX(1,N($E263))-1)),$F263,0))</f>
        <v/>
      </c>
      <c r="J263" s="21">
        <f>IF($G263="",0,IF(AND(J$6&gt;=$G263,J$6&lt;=EDATE($G263,MAX(1,N($E263))-1)),$F263,0))</f>
        <v/>
      </c>
      <c r="K263" s="21">
        <f>IF($G263="",0,IF(AND(K$6&gt;=$G263,K$6&lt;=EDATE($G263,MAX(1,N($E263))-1)),$F263,0))</f>
        <v/>
      </c>
      <c r="L263" s="21">
        <f>IF($G263="",0,IF(AND(L$6&gt;=$G263,L$6&lt;=EDATE($G263,MAX(1,N($E263))-1)),$F263,0))</f>
        <v/>
      </c>
      <c r="M263" s="21">
        <f>IF($G263="",0,IF(AND(M$6&gt;=$G263,M$6&lt;=EDATE($G263,MAX(1,N($E263))-1)),$F263,0))</f>
        <v/>
      </c>
      <c r="N263" s="21">
        <f>IF($G263="",0,IF(AND(N$6&gt;=$G263,N$6&lt;=EDATE($G263,MAX(1,N($E263))-1)),$F263,0))</f>
        <v/>
      </c>
      <c r="O263" s="21">
        <f>IF($G263="",0,IF(AND(O$6&gt;=$G263,O$6&lt;=EDATE($G263,MAX(1,N($E263))-1)),$F263,0))</f>
        <v/>
      </c>
      <c r="P263" s="21">
        <f>IF($G263="",0,IF(AND(P$6&gt;=$G263,P$6&lt;=EDATE($G263,MAX(1,N($E263))-1)),$F263,0))</f>
        <v/>
      </c>
      <c r="Q263" s="21">
        <f>IF($G263="",0,IF(AND(Q$6&gt;=$G263,Q$6&lt;=EDATE($G263,MAX(1,N($E263))-1)),$F263,0))</f>
        <v/>
      </c>
      <c r="R263" s="21">
        <f>IF($G263="",0,IF(AND(R$6&gt;=$G263,R$6&lt;=EDATE($G263,MAX(1,N($E263))-1)),$F263,0))</f>
        <v/>
      </c>
      <c r="S263" s="21">
        <f>IF($G263="",0,IF(AND(S$6&gt;=$G263,S$6&lt;=EDATE($G263,MAX(1,N($E263))-1)),$F263,0))</f>
        <v/>
      </c>
    </row>
    <row r="264">
      <c r="A264" s="14" t="n"/>
      <c r="D264" s="15" t="n"/>
      <c r="F264" s="15">
        <f>IF(D264="","",D264/MAX(1,N(E264)))</f>
        <v/>
      </c>
      <c r="G264" s="20">
        <f>IF(A264="","",EOMONTH(A264,IF(DAY(A264)&gt;=$B$1,1,0)+IF($B$2&lt;=$B$1,1,0)-1)+1)</f>
        <v/>
      </c>
      <c r="H264" s="21">
        <f>IF($G264="",0,IF(AND(H$6&gt;=$G264,H$6&lt;=EDATE($G264,MAX(1,N($E264))-1)),$F264,0))</f>
        <v/>
      </c>
      <c r="I264" s="21">
        <f>IF($G264="",0,IF(AND(I$6&gt;=$G264,I$6&lt;=EDATE($G264,MAX(1,N($E264))-1)),$F264,0))</f>
        <v/>
      </c>
      <c r="J264" s="21">
        <f>IF($G264="",0,IF(AND(J$6&gt;=$G264,J$6&lt;=EDATE($G264,MAX(1,N($E264))-1)),$F264,0))</f>
        <v/>
      </c>
      <c r="K264" s="21">
        <f>IF($G264="",0,IF(AND(K$6&gt;=$G264,K$6&lt;=EDATE($G264,MAX(1,N($E264))-1)),$F264,0))</f>
        <v/>
      </c>
      <c r="L264" s="21">
        <f>IF($G264="",0,IF(AND(L$6&gt;=$G264,L$6&lt;=EDATE($G264,MAX(1,N($E264))-1)),$F264,0))</f>
        <v/>
      </c>
      <c r="M264" s="21">
        <f>IF($G264="",0,IF(AND(M$6&gt;=$G264,M$6&lt;=EDATE($G264,MAX(1,N($E264))-1)),$F264,0))</f>
        <v/>
      </c>
      <c r="N264" s="21">
        <f>IF($G264="",0,IF(AND(N$6&gt;=$G264,N$6&lt;=EDATE($G264,MAX(1,N($E264))-1)),$F264,0))</f>
        <v/>
      </c>
      <c r="O264" s="21">
        <f>IF($G264="",0,IF(AND(O$6&gt;=$G264,O$6&lt;=EDATE($G264,MAX(1,N($E264))-1)),$F264,0))</f>
        <v/>
      </c>
      <c r="P264" s="21">
        <f>IF($G264="",0,IF(AND(P$6&gt;=$G264,P$6&lt;=EDATE($G264,MAX(1,N($E264))-1)),$F264,0))</f>
        <v/>
      </c>
      <c r="Q264" s="21">
        <f>IF($G264="",0,IF(AND(Q$6&gt;=$G264,Q$6&lt;=EDATE($G264,MAX(1,N($E264))-1)),$F264,0))</f>
        <v/>
      </c>
      <c r="R264" s="21">
        <f>IF($G264="",0,IF(AND(R$6&gt;=$G264,R$6&lt;=EDATE($G264,MAX(1,N($E264))-1)),$F264,0))</f>
        <v/>
      </c>
      <c r="S264" s="21">
        <f>IF($G264="",0,IF(AND(S$6&gt;=$G264,S$6&lt;=EDATE($G264,MAX(1,N($E264))-1)),$F264,0))</f>
        <v/>
      </c>
    </row>
    <row r="265">
      <c r="A265" s="14" t="n"/>
      <c r="D265" s="15" t="n"/>
      <c r="F265" s="15">
        <f>IF(D265="","",D265/MAX(1,N(E265)))</f>
        <v/>
      </c>
      <c r="G265" s="20">
        <f>IF(A265="","",EOMONTH(A265,IF(DAY(A265)&gt;=$B$1,1,0)+IF($B$2&lt;=$B$1,1,0)-1)+1)</f>
        <v/>
      </c>
      <c r="H265" s="21">
        <f>IF($G265="",0,IF(AND(H$6&gt;=$G265,H$6&lt;=EDATE($G265,MAX(1,N($E265))-1)),$F265,0))</f>
        <v/>
      </c>
      <c r="I265" s="21">
        <f>IF($G265="",0,IF(AND(I$6&gt;=$G265,I$6&lt;=EDATE($G265,MAX(1,N($E265))-1)),$F265,0))</f>
        <v/>
      </c>
      <c r="J265" s="21">
        <f>IF($G265="",0,IF(AND(J$6&gt;=$G265,J$6&lt;=EDATE($G265,MAX(1,N($E265))-1)),$F265,0))</f>
        <v/>
      </c>
      <c r="K265" s="21">
        <f>IF($G265="",0,IF(AND(K$6&gt;=$G265,K$6&lt;=EDATE($G265,MAX(1,N($E265))-1)),$F265,0))</f>
        <v/>
      </c>
      <c r="L265" s="21">
        <f>IF($G265="",0,IF(AND(L$6&gt;=$G265,L$6&lt;=EDATE($G265,MAX(1,N($E265))-1)),$F265,0))</f>
        <v/>
      </c>
      <c r="M265" s="21">
        <f>IF($G265="",0,IF(AND(M$6&gt;=$G265,M$6&lt;=EDATE($G265,MAX(1,N($E265))-1)),$F265,0))</f>
        <v/>
      </c>
      <c r="N265" s="21">
        <f>IF($G265="",0,IF(AND(N$6&gt;=$G265,N$6&lt;=EDATE($G265,MAX(1,N($E265))-1)),$F265,0))</f>
        <v/>
      </c>
      <c r="O265" s="21">
        <f>IF($G265="",0,IF(AND(O$6&gt;=$G265,O$6&lt;=EDATE($G265,MAX(1,N($E265))-1)),$F265,0))</f>
        <v/>
      </c>
      <c r="P265" s="21">
        <f>IF($G265="",0,IF(AND(P$6&gt;=$G265,P$6&lt;=EDATE($G265,MAX(1,N($E265))-1)),$F265,0))</f>
        <v/>
      </c>
      <c r="Q265" s="21">
        <f>IF($G265="",0,IF(AND(Q$6&gt;=$G265,Q$6&lt;=EDATE($G265,MAX(1,N($E265))-1)),$F265,0))</f>
        <v/>
      </c>
      <c r="R265" s="21">
        <f>IF($G265="",0,IF(AND(R$6&gt;=$G265,R$6&lt;=EDATE($G265,MAX(1,N($E265))-1)),$F265,0))</f>
        <v/>
      </c>
      <c r="S265" s="21">
        <f>IF($G265="",0,IF(AND(S$6&gt;=$G265,S$6&lt;=EDATE($G265,MAX(1,N($E265))-1)),$F265,0))</f>
        <v/>
      </c>
    </row>
    <row r="266">
      <c r="A266" s="14" t="n"/>
      <c r="D266" s="15" t="n"/>
      <c r="F266" s="15">
        <f>IF(D266="","",D266/MAX(1,N(E266)))</f>
        <v/>
      </c>
      <c r="G266" s="20">
        <f>IF(A266="","",EOMONTH(A266,IF(DAY(A266)&gt;=$B$1,1,0)+IF($B$2&lt;=$B$1,1,0)-1)+1)</f>
        <v/>
      </c>
      <c r="H266" s="21">
        <f>IF($G266="",0,IF(AND(H$6&gt;=$G266,H$6&lt;=EDATE($G266,MAX(1,N($E266))-1)),$F266,0))</f>
        <v/>
      </c>
      <c r="I266" s="21">
        <f>IF($G266="",0,IF(AND(I$6&gt;=$G266,I$6&lt;=EDATE($G266,MAX(1,N($E266))-1)),$F266,0))</f>
        <v/>
      </c>
      <c r="J266" s="21">
        <f>IF($G266="",0,IF(AND(J$6&gt;=$G266,J$6&lt;=EDATE($G266,MAX(1,N($E266))-1)),$F266,0))</f>
        <v/>
      </c>
      <c r="K266" s="21">
        <f>IF($G266="",0,IF(AND(K$6&gt;=$G266,K$6&lt;=EDATE($G266,MAX(1,N($E266))-1)),$F266,0))</f>
        <v/>
      </c>
      <c r="L266" s="21">
        <f>IF($G266="",0,IF(AND(L$6&gt;=$G266,L$6&lt;=EDATE($G266,MAX(1,N($E266))-1)),$F266,0))</f>
        <v/>
      </c>
      <c r="M266" s="21">
        <f>IF($G266="",0,IF(AND(M$6&gt;=$G266,M$6&lt;=EDATE($G266,MAX(1,N($E266))-1)),$F266,0))</f>
        <v/>
      </c>
      <c r="N266" s="21">
        <f>IF($G266="",0,IF(AND(N$6&gt;=$G266,N$6&lt;=EDATE($G266,MAX(1,N($E266))-1)),$F266,0))</f>
        <v/>
      </c>
      <c r="O266" s="21">
        <f>IF($G266="",0,IF(AND(O$6&gt;=$G266,O$6&lt;=EDATE($G266,MAX(1,N($E266))-1)),$F266,0))</f>
        <v/>
      </c>
      <c r="P266" s="21">
        <f>IF($G266="",0,IF(AND(P$6&gt;=$G266,P$6&lt;=EDATE($G266,MAX(1,N($E266))-1)),$F266,0))</f>
        <v/>
      </c>
      <c r="Q266" s="21">
        <f>IF($G266="",0,IF(AND(Q$6&gt;=$G266,Q$6&lt;=EDATE($G266,MAX(1,N($E266))-1)),$F266,0))</f>
        <v/>
      </c>
      <c r="R266" s="21">
        <f>IF($G266="",0,IF(AND(R$6&gt;=$G266,R$6&lt;=EDATE($G266,MAX(1,N($E266))-1)),$F266,0))</f>
        <v/>
      </c>
      <c r="S266" s="21">
        <f>IF($G266="",0,IF(AND(S$6&gt;=$G266,S$6&lt;=EDATE($G266,MAX(1,N($E266))-1)),$F266,0))</f>
        <v/>
      </c>
    </row>
    <row r="267">
      <c r="A267" s="14" t="n"/>
      <c r="D267" s="15" t="n"/>
      <c r="F267" s="15">
        <f>IF(D267="","",D267/MAX(1,N(E267)))</f>
        <v/>
      </c>
      <c r="G267" s="20">
        <f>IF(A267="","",EOMONTH(A267,IF(DAY(A267)&gt;=$B$1,1,0)+IF($B$2&lt;=$B$1,1,0)-1)+1)</f>
        <v/>
      </c>
      <c r="H267" s="21">
        <f>IF($G267="",0,IF(AND(H$6&gt;=$G267,H$6&lt;=EDATE($G267,MAX(1,N($E267))-1)),$F267,0))</f>
        <v/>
      </c>
      <c r="I267" s="21">
        <f>IF($G267="",0,IF(AND(I$6&gt;=$G267,I$6&lt;=EDATE($G267,MAX(1,N($E267))-1)),$F267,0))</f>
        <v/>
      </c>
      <c r="J267" s="21">
        <f>IF($G267="",0,IF(AND(J$6&gt;=$G267,J$6&lt;=EDATE($G267,MAX(1,N($E267))-1)),$F267,0))</f>
        <v/>
      </c>
      <c r="K267" s="21">
        <f>IF($G267="",0,IF(AND(K$6&gt;=$G267,K$6&lt;=EDATE($G267,MAX(1,N($E267))-1)),$F267,0))</f>
        <v/>
      </c>
      <c r="L267" s="21">
        <f>IF($G267="",0,IF(AND(L$6&gt;=$G267,L$6&lt;=EDATE($G267,MAX(1,N($E267))-1)),$F267,0))</f>
        <v/>
      </c>
      <c r="M267" s="21">
        <f>IF($G267="",0,IF(AND(M$6&gt;=$G267,M$6&lt;=EDATE($G267,MAX(1,N($E267))-1)),$F267,0))</f>
        <v/>
      </c>
      <c r="N267" s="21">
        <f>IF($G267="",0,IF(AND(N$6&gt;=$G267,N$6&lt;=EDATE($G267,MAX(1,N($E267))-1)),$F267,0))</f>
        <v/>
      </c>
      <c r="O267" s="21">
        <f>IF($G267="",0,IF(AND(O$6&gt;=$G267,O$6&lt;=EDATE($G267,MAX(1,N($E267))-1)),$F267,0))</f>
        <v/>
      </c>
      <c r="P267" s="21">
        <f>IF($G267="",0,IF(AND(P$6&gt;=$G267,P$6&lt;=EDATE($G267,MAX(1,N($E267))-1)),$F267,0))</f>
        <v/>
      </c>
      <c r="Q267" s="21">
        <f>IF($G267="",0,IF(AND(Q$6&gt;=$G267,Q$6&lt;=EDATE($G267,MAX(1,N($E267))-1)),$F267,0))</f>
        <v/>
      </c>
      <c r="R267" s="21">
        <f>IF($G267="",0,IF(AND(R$6&gt;=$G267,R$6&lt;=EDATE($G267,MAX(1,N($E267))-1)),$F267,0))</f>
        <v/>
      </c>
      <c r="S267" s="21">
        <f>IF($G267="",0,IF(AND(S$6&gt;=$G267,S$6&lt;=EDATE($G267,MAX(1,N($E267))-1)),$F267,0))</f>
        <v/>
      </c>
    </row>
    <row r="268">
      <c r="A268" s="14" t="n"/>
      <c r="D268" s="15" t="n"/>
      <c r="F268" s="15">
        <f>IF(D268="","",D268/MAX(1,N(E268)))</f>
        <v/>
      </c>
      <c r="G268" s="20">
        <f>IF(A268="","",EOMONTH(A268,IF(DAY(A268)&gt;=$B$1,1,0)+IF($B$2&lt;=$B$1,1,0)-1)+1)</f>
        <v/>
      </c>
      <c r="H268" s="21">
        <f>IF($G268="",0,IF(AND(H$6&gt;=$G268,H$6&lt;=EDATE($G268,MAX(1,N($E268))-1)),$F268,0))</f>
        <v/>
      </c>
      <c r="I268" s="21">
        <f>IF($G268="",0,IF(AND(I$6&gt;=$G268,I$6&lt;=EDATE($G268,MAX(1,N($E268))-1)),$F268,0))</f>
        <v/>
      </c>
      <c r="J268" s="21">
        <f>IF($G268="",0,IF(AND(J$6&gt;=$G268,J$6&lt;=EDATE($G268,MAX(1,N($E268))-1)),$F268,0))</f>
        <v/>
      </c>
      <c r="K268" s="21">
        <f>IF($G268="",0,IF(AND(K$6&gt;=$G268,K$6&lt;=EDATE($G268,MAX(1,N($E268))-1)),$F268,0))</f>
        <v/>
      </c>
      <c r="L268" s="21">
        <f>IF($G268="",0,IF(AND(L$6&gt;=$G268,L$6&lt;=EDATE($G268,MAX(1,N($E268))-1)),$F268,0))</f>
        <v/>
      </c>
      <c r="M268" s="21">
        <f>IF($G268="",0,IF(AND(M$6&gt;=$G268,M$6&lt;=EDATE($G268,MAX(1,N($E268))-1)),$F268,0))</f>
        <v/>
      </c>
      <c r="N268" s="21">
        <f>IF($G268="",0,IF(AND(N$6&gt;=$G268,N$6&lt;=EDATE($G268,MAX(1,N($E268))-1)),$F268,0))</f>
        <v/>
      </c>
      <c r="O268" s="21">
        <f>IF($G268="",0,IF(AND(O$6&gt;=$G268,O$6&lt;=EDATE($G268,MAX(1,N($E268))-1)),$F268,0))</f>
        <v/>
      </c>
      <c r="P268" s="21">
        <f>IF($G268="",0,IF(AND(P$6&gt;=$G268,P$6&lt;=EDATE($G268,MAX(1,N($E268))-1)),$F268,0))</f>
        <v/>
      </c>
      <c r="Q268" s="21">
        <f>IF($G268="",0,IF(AND(Q$6&gt;=$G268,Q$6&lt;=EDATE($G268,MAX(1,N($E268))-1)),$F268,0))</f>
        <v/>
      </c>
      <c r="R268" s="21">
        <f>IF($G268="",0,IF(AND(R$6&gt;=$G268,R$6&lt;=EDATE($G268,MAX(1,N($E268))-1)),$F268,0))</f>
        <v/>
      </c>
      <c r="S268" s="21">
        <f>IF($G268="",0,IF(AND(S$6&gt;=$G268,S$6&lt;=EDATE($G268,MAX(1,N($E268))-1)),$F268,0))</f>
        <v/>
      </c>
    </row>
    <row r="269">
      <c r="A269" s="14" t="n"/>
      <c r="D269" s="15" t="n"/>
      <c r="F269" s="15">
        <f>IF(D269="","",D269/MAX(1,N(E269)))</f>
        <v/>
      </c>
      <c r="G269" s="20">
        <f>IF(A269="","",EOMONTH(A269,IF(DAY(A269)&gt;=$B$1,1,0)+IF($B$2&lt;=$B$1,1,0)-1)+1)</f>
        <v/>
      </c>
      <c r="H269" s="21">
        <f>IF($G269="",0,IF(AND(H$6&gt;=$G269,H$6&lt;=EDATE($G269,MAX(1,N($E269))-1)),$F269,0))</f>
        <v/>
      </c>
      <c r="I269" s="21">
        <f>IF($G269="",0,IF(AND(I$6&gt;=$G269,I$6&lt;=EDATE($G269,MAX(1,N($E269))-1)),$F269,0))</f>
        <v/>
      </c>
      <c r="J269" s="21">
        <f>IF($G269="",0,IF(AND(J$6&gt;=$G269,J$6&lt;=EDATE($G269,MAX(1,N($E269))-1)),$F269,0))</f>
        <v/>
      </c>
      <c r="K269" s="21">
        <f>IF($G269="",0,IF(AND(K$6&gt;=$G269,K$6&lt;=EDATE($G269,MAX(1,N($E269))-1)),$F269,0))</f>
        <v/>
      </c>
      <c r="L269" s="21">
        <f>IF($G269="",0,IF(AND(L$6&gt;=$G269,L$6&lt;=EDATE($G269,MAX(1,N($E269))-1)),$F269,0))</f>
        <v/>
      </c>
      <c r="M269" s="21">
        <f>IF($G269="",0,IF(AND(M$6&gt;=$G269,M$6&lt;=EDATE($G269,MAX(1,N($E269))-1)),$F269,0))</f>
        <v/>
      </c>
      <c r="N269" s="21">
        <f>IF($G269="",0,IF(AND(N$6&gt;=$G269,N$6&lt;=EDATE($G269,MAX(1,N($E269))-1)),$F269,0))</f>
        <v/>
      </c>
      <c r="O269" s="21">
        <f>IF($G269="",0,IF(AND(O$6&gt;=$G269,O$6&lt;=EDATE($G269,MAX(1,N($E269))-1)),$F269,0))</f>
        <v/>
      </c>
      <c r="P269" s="21">
        <f>IF($G269="",0,IF(AND(P$6&gt;=$G269,P$6&lt;=EDATE($G269,MAX(1,N($E269))-1)),$F269,0))</f>
        <v/>
      </c>
      <c r="Q269" s="21">
        <f>IF($G269="",0,IF(AND(Q$6&gt;=$G269,Q$6&lt;=EDATE($G269,MAX(1,N($E269))-1)),$F269,0))</f>
        <v/>
      </c>
      <c r="R269" s="21">
        <f>IF($G269="",0,IF(AND(R$6&gt;=$G269,R$6&lt;=EDATE($G269,MAX(1,N($E269))-1)),$F269,0))</f>
        <v/>
      </c>
      <c r="S269" s="21">
        <f>IF($G269="",0,IF(AND(S$6&gt;=$G269,S$6&lt;=EDATE($G269,MAX(1,N($E269))-1)),$F269,0))</f>
        <v/>
      </c>
    </row>
    <row r="270">
      <c r="A270" s="14" t="n"/>
      <c r="D270" s="15" t="n"/>
      <c r="F270" s="15">
        <f>IF(D270="","",D270/MAX(1,N(E270)))</f>
        <v/>
      </c>
      <c r="G270" s="20">
        <f>IF(A270="","",EOMONTH(A270,IF(DAY(A270)&gt;=$B$1,1,0)+IF($B$2&lt;=$B$1,1,0)-1)+1)</f>
        <v/>
      </c>
      <c r="H270" s="21">
        <f>IF($G270="",0,IF(AND(H$6&gt;=$G270,H$6&lt;=EDATE($G270,MAX(1,N($E270))-1)),$F270,0))</f>
        <v/>
      </c>
      <c r="I270" s="21">
        <f>IF($G270="",0,IF(AND(I$6&gt;=$G270,I$6&lt;=EDATE($G270,MAX(1,N($E270))-1)),$F270,0))</f>
        <v/>
      </c>
      <c r="J270" s="21">
        <f>IF($G270="",0,IF(AND(J$6&gt;=$G270,J$6&lt;=EDATE($G270,MAX(1,N($E270))-1)),$F270,0))</f>
        <v/>
      </c>
      <c r="K270" s="21">
        <f>IF($G270="",0,IF(AND(K$6&gt;=$G270,K$6&lt;=EDATE($G270,MAX(1,N($E270))-1)),$F270,0))</f>
        <v/>
      </c>
      <c r="L270" s="21">
        <f>IF($G270="",0,IF(AND(L$6&gt;=$G270,L$6&lt;=EDATE($G270,MAX(1,N($E270))-1)),$F270,0))</f>
        <v/>
      </c>
      <c r="M270" s="21">
        <f>IF($G270="",0,IF(AND(M$6&gt;=$G270,M$6&lt;=EDATE($G270,MAX(1,N($E270))-1)),$F270,0))</f>
        <v/>
      </c>
      <c r="N270" s="21">
        <f>IF($G270="",0,IF(AND(N$6&gt;=$G270,N$6&lt;=EDATE($G270,MAX(1,N($E270))-1)),$F270,0))</f>
        <v/>
      </c>
      <c r="O270" s="21">
        <f>IF($G270="",0,IF(AND(O$6&gt;=$G270,O$6&lt;=EDATE($G270,MAX(1,N($E270))-1)),$F270,0))</f>
        <v/>
      </c>
      <c r="P270" s="21">
        <f>IF($G270="",0,IF(AND(P$6&gt;=$G270,P$6&lt;=EDATE($G270,MAX(1,N($E270))-1)),$F270,0))</f>
        <v/>
      </c>
      <c r="Q270" s="21">
        <f>IF($G270="",0,IF(AND(Q$6&gt;=$G270,Q$6&lt;=EDATE($G270,MAX(1,N($E270))-1)),$F270,0))</f>
        <v/>
      </c>
      <c r="R270" s="21">
        <f>IF($G270="",0,IF(AND(R$6&gt;=$G270,R$6&lt;=EDATE($G270,MAX(1,N($E270))-1)),$F270,0))</f>
        <v/>
      </c>
      <c r="S270" s="21">
        <f>IF($G270="",0,IF(AND(S$6&gt;=$G270,S$6&lt;=EDATE($G270,MAX(1,N($E270))-1)),$F270,0))</f>
        <v/>
      </c>
    </row>
    <row r="271">
      <c r="A271" s="14" t="n"/>
      <c r="D271" s="15" t="n"/>
      <c r="F271" s="15">
        <f>IF(D271="","",D271/MAX(1,N(E271)))</f>
        <v/>
      </c>
      <c r="G271" s="20">
        <f>IF(A271="","",EOMONTH(A271,IF(DAY(A271)&gt;=$B$1,1,0)+IF($B$2&lt;=$B$1,1,0)-1)+1)</f>
        <v/>
      </c>
      <c r="H271" s="21">
        <f>IF($G271="",0,IF(AND(H$6&gt;=$G271,H$6&lt;=EDATE($G271,MAX(1,N($E271))-1)),$F271,0))</f>
        <v/>
      </c>
      <c r="I271" s="21">
        <f>IF($G271="",0,IF(AND(I$6&gt;=$G271,I$6&lt;=EDATE($G271,MAX(1,N($E271))-1)),$F271,0))</f>
        <v/>
      </c>
      <c r="J271" s="21">
        <f>IF($G271="",0,IF(AND(J$6&gt;=$G271,J$6&lt;=EDATE($G271,MAX(1,N($E271))-1)),$F271,0))</f>
        <v/>
      </c>
      <c r="K271" s="21">
        <f>IF($G271="",0,IF(AND(K$6&gt;=$G271,K$6&lt;=EDATE($G271,MAX(1,N($E271))-1)),$F271,0))</f>
        <v/>
      </c>
      <c r="L271" s="21">
        <f>IF($G271="",0,IF(AND(L$6&gt;=$G271,L$6&lt;=EDATE($G271,MAX(1,N($E271))-1)),$F271,0))</f>
        <v/>
      </c>
      <c r="M271" s="21">
        <f>IF($G271="",0,IF(AND(M$6&gt;=$G271,M$6&lt;=EDATE($G271,MAX(1,N($E271))-1)),$F271,0))</f>
        <v/>
      </c>
      <c r="N271" s="21">
        <f>IF($G271="",0,IF(AND(N$6&gt;=$G271,N$6&lt;=EDATE($G271,MAX(1,N($E271))-1)),$F271,0))</f>
        <v/>
      </c>
      <c r="O271" s="21">
        <f>IF($G271="",0,IF(AND(O$6&gt;=$G271,O$6&lt;=EDATE($G271,MAX(1,N($E271))-1)),$F271,0))</f>
        <v/>
      </c>
      <c r="P271" s="21">
        <f>IF($G271="",0,IF(AND(P$6&gt;=$G271,P$6&lt;=EDATE($G271,MAX(1,N($E271))-1)),$F271,0))</f>
        <v/>
      </c>
      <c r="Q271" s="21">
        <f>IF($G271="",0,IF(AND(Q$6&gt;=$G271,Q$6&lt;=EDATE($G271,MAX(1,N($E271))-1)),$F271,0))</f>
        <v/>
      </c>
      <c r="R271" s="21">
        <f>IF($G271="",0,IF(AND(R$6&gt;=$G271,R$6&lt;=EDATE($G271,MAX(1,N($E271))-1)),$F271,0))</f>
        <v/>
      </c>
      <c r="S271" s="21">
        <f>IF($G271="",0,IF(AND(S$6&gt;=$G271,S$6&lt;=EDATE($G271,MAX(1,N($E271))-1)),$F271,0))</f>
        <v/>
      </c>
    </row>
    <row r="272">
      <c r="A272" s="14" t="n"/>
      <c r="D272" s="15" t="n"/>
      <c r="F272" s="15">
        <f>IF(D272="","",D272/MAX(1,N(E272)))</f>
        <v/>
      </c>
      <c r="G272" s="20">
        <f>IF(A272="","",EOMONTH(A272,IF(DAY(A272)&gt;=$B$1,1,0)+IF($B$2&lt;=$B$1,1,0)-1)+1)</f>
        <v/>
      </c>
      <c r="H272" s="21">
        <f>IF($G272="",0,IF(AND(H$6&gt;=$G272,H$6&lt;=EDATE($G272,MAX(1,N($E272))-1)),$F272,0))</f>
        <v/>
      </c>
      <c r="I272" s="21">
        <f>IF($G272="",0,IF(AND(I$6&gt;=$G272,I$6&lt;=EDATE($G272,MAX(1,N($E272))-1)),$F272,0))</f>
        <v/>
      </c>
      <c r="J272" s="21">
        <f>IF($G272="",0,IF(AND(J$6&gt;=$G272,J$6&lt;=EDATE($G272,MAX(1,N($E272))-1)),$F272,0))</f>
        <v/>
      </c>
      <c r="K272" s="21">
        <f>IF($G272="",0,IF(AND(K$6&gt;=$G272,K$6&lt;=EDATE($G272,MAX(1,N($E272))-1)),$F272,0))</f>
        <v/>
      </c>
      <c r="L272" s="21">
        <f>IF($G272="",0,IF(AND(L$6&gt;=$G272,L$6&lt;=EDATE($G272,MAX(1,N($E272))-1)),$F272,0))</f>
        <v/>
      </c>
      <c r="M272" s="21">
        <f>IF($G272="",0,IF(AND(M$6&gt;=$G272,M$6&lt;=EDATE($G272,MAX(1,N($E272))-1)),$F272,0))</f>
        <v/>
      </c>
      <c r="N272" s="21">
        <f>IF($G272="",0,IF(AND(N$6&gt;=$G272,N$6&lt;=EDATE($G272,MAX(1,N($E272))-1)),$F272,0))</f>
        <v/>
      </c>
      <c r="O272" s="21">
        <f>IF($G272="",0,IF(AND(O$6&gt;=$G272,O$6&lt;=EDATE($G272,MAX(1,N($E272))-1)),$F272,0))</f>
        <v/>
      </c>
      <c r="P272" s="21">
        <f>IF($G272="",0,IF(AND(P$6&gt;=$G272,P$6&lt;=EDATE($G272,MAX(1,N($E272))-1)),$F272,0))</f>
        <v/>
      </c>
      <c r="Q272" s="21">
        <f>IF($G272="",0,IF(AND(Q$6&gt;=$G272,Q$6&lt;=EDATE($G272,MAX(1,N($E272))-1)),$F272,0))</f>
        <v/>
      </c>
      <c r="R272" s="21">
        <f>IF($G272="",0,IF(AND(R$6&gt;=$G272,R$6&lt;=EDATE($G272,MAX(1,N($E272))-1)),$F272,0))</f>
        <v/>
      </c>
      <c r="S272" s="21">
        <f>IF($G272="",0,IF(AND(S$6&gt;=$G272,S$6&lt;=EDATE($G272,MAX(1,N($E272))-1)),$F272,0))</f>
        <v/>
      </c>
    </row>
    <row r="273">
      <c r="A273" s="14" t="n"/>
      <c r="D273" s="15" t="n"/>
      <c r="F273" s="15">
        <f>IF(D273="","",D273/MAX(1,N(E273)))</f>
        <v/>
      </c>
      <c r="G273" s="20">
        <f>IF(A273="","",EOMONTH(A273,IF(DAY(A273)&gt;=$B$1,1,0)+IF($B$2&lt;=$B$1,1,0)-1)+1)</f>
        <v/>
      </c>
      <c r="H273" s="21">
        <f>IF($G273="",0,IF(AND(H$6&gt;=$G273,H$6&lt;=EDATE($G273,MAX(1,N($E273))-1)),$F273,0))</f>
        <v/>
      </c>
      <c r="I273" s="21">
        <f>IF($G273="",0,IF(AND(I$6&gt;=$G273,I$6&lt;=EDATE($G273,MAX(1,N($E273))-1)),$F273,0))</f>
        <v/>
      </c>
      <c r="J273" s="21">
        <f>IF($G273="",0,IF(AND(J$6&gt;=$G273,J$6&lt;=EDATE($G273,MAX(1,N($E273))-1)),$F273,0))</f>
        <v/>
      </c>
      <c r="K273" s="21">
        <f>IF($G273="",0,IF(AND(K$6&gt;=$G273,K$6&lt;=EDATE($G273,MAX(1,N($E273))-1)),$F273,0))</f>
        <v/>
      </c>
      <c r="L273" s="21">
        <f>IF($G273="",0,IF(AND(L$6&gt;=$G273,L$6&lt;=EDATE($G273,MAX(1,N($E273))-1)),$F273,0))</f>
        <v/>
      </c>
      <c r="M273" s="21">
        <f>IF($G273="",0,IF(AND(M$6&gt;=$G273,M$6&lt;=EDATE($G273,MAX(1,N($E273))-1)),$F273,0))</f>
        <v/>
      </c>
      <c r="N273" s="21">
        <f>IF($G273="",0,IF(AND(N$6&gt;=$G273,N$6&lt;=EDATE($G273,MAX(1,N($E273))-1)),$F273,0))</f>
        <v/>
      </c>
      <c r="O273" s="21">
        <f>IF($G273="",0,IF(AND(O$6&gt;=$G273,O$6&lt;=EDATE($G273,MAX(1,N($E273))-1)),$F273,0))</f>
        <v/>
      </c>
      <c r="P273" s="21">
        <f>IF($G273="",0,IF(AND(P$6&gt;=$G273,P$6&lt;=EDATE($G273,MAX(1,N($E273))-1)),$F273,0))</f>
        <v/>
      </c>
      <c r="Q273" s="21">
        <f>IF($G273="",0,IF(AND(Q$6&gt;=$G273,Q$6&lt;=EDATE($G273,MAX(1,N($E273))-1)),$F273,0))</f>
        <v/>
      </c>
      <c r="R273" s="21">
        <f>IF($G273="",0,IF(AND(R$6&gt;=$G273,R$6&lt;=EDATE($G273,MAX(1,N($E273))-1)),$F273,0))</f>
        <v/>
      </c>
      <c r="S273" s="21">
        <f>IF($G273="",0,IF(AND(S$6&gt;=$G273,S$6&lt;=EDATE($G273,MAX(1,N($E273))-1)),$F273,0))</f>
        <v/>
      </c>
    </row>
    <row r="274">
      <c r="A274" s="14" t="n"/>
      <c r="D274" s="15" t="n"/>
      <c r="F274" s="15">
        <f>IF(D274="","",D274/MAX(1,N(E274)))</f>
        <v/>
      </c>
      <c r="G274" s="20">
        <f>IF(A274="","",EOMONTH(A274,IF(DAY(A274)&gt;=$B$1,1,0)+IF($B$2&lt;=$B$1,1,0)-1)+1)</f>
        <v/>
      </c>
      <c r="H274" s="21">
        <f>IF($G274="",0,IF(AND(H$6&gt;=$G274,H$6&lt;=EDATE($G274,MAX(1,N($E274))-1)),$F274,0))</f>
        <v/>
      </c>
      <c r="I274" s="21">
        <f>IF($G274="",0,IF(AND(I$6&gt;=$G274,I$6&lt;=EDATE($G274,MAX(1,N($E274))-1)),$F274,0))</f>
        <v/>
      </c>
      <c r="J274" s="21">
        <f>IF($G274="",0,IF(AND(J$6&gt;=$G274,J$6&lt;=EDATE($G274,MAX(1,N($E274))-1)),$F274,0))</f>
        <v/>
      </c>
      <c r="K274" s="21">
        <f>IF($G274="",0,IF(AND(K$6&gt;=$G274,K$6&lt;=EDATE($G274,MAX(1,N($E274))-1)),$F274,0))</f>
        <v/>
      </c>
      <c r="L274" s="21">
        <f>IF($G274="",0,IF(AND(L$6&gt;=$G274,L$6&lt;=EDATE($G274,MAX(1,N($E274))-1)),$F274,0))</f>
        <v/>
      </c>
      <c r="M274" s="21">
        <f>IF($G274="",0,IF(AND(M$6&gt;=$G274,M$6&lt;=EDATE($G274,MAX(1,N($E274))-1)),$F274,0))</f>
        <v/>
      </c>
      <c r="N274" s="21">
        <f>IF($G274="",0,IF(AND(N$6&gt;=$G274,N$6&lt;=EDATE($G274,MAX(1,N($E274))-1)),$F274,0))</f>
        <v/>
      </c>
      <c r="O274" s="21">
        <f>IF($G274="",0,IF(AND(O$6&gt;=$G274,O$6&lt;=EDATE($G274,MAX(1,N($E274))-1)),$F274,0))</f>
        <v/>
      </c>
      <c r="P274" s="21">
        <f>IF($G274="",0,IF(AND(P$6&gt;=$G274,P$6&lt;=EDATE($G274,MAX(1,N($E274))-1)),$F274,0))</f>
        <v/>
      </c>
      <c r="Q274" s="21">
        <f>IF($G274="",0,IF(AND(Q$6&gt;=$G274,Q$6&lt;=EDATE($G274,MAX(1,N($E274))-1)),$F274,0))</f>
        <v/>
      </c>
      <c r="R274" s="21">
        <f>IF($G274="",0,IF(AND(R$6&gt;=$G274,R$6&lt;=EDATE($G274,MAX(1,N($E274))-1)),$F274,0))</f>
        <v/>
      </c>
      <c r="S274" s="21">
        <f>IF($G274="",0,IF(AND(S$6&gt;=$G274,S$6&lt;=EDATE($G274,MAX(1,N($E274))-1)),$F274,0))</f>
        <v/>
      </c>
    </row>
    <row r="275">
      <c r="A275" s="14" t="n"/>
      <c r="D275" s="15" t="n"/>
      <c r="F275" s="15">
        <f>IF(D275="","",D275/MAX(1,N(E275)))</f>
        <v/>
      </c>
      <c r="G275" s="20">
        <f>IF(A275="","",EOMONTH(A275,IF(DAY(A275)&gt;=$B$1,1,0)+IF($B$2&lt;=$B$1,1,0)-1)+1)</f>
        <v/>
      </c>
      <c r="H275" s="21">
        <f>IF($G275="",0,IF(AND(H$6&gt;=$G275,H$6&lt;=EDATE($G275,MAX(1,N($E275))-1)),$F275,0))</f>
        <v/>
      </c>
      <c r="I275" s="21">
        <f>IF($G275="",0,IF(AND(I$6&gt;=$G275,I$6&lt;=EDATE($G275,MAX(1,N($E275))-1)),$F275,0))</f>
        <v/>
      </c>
      <c r="J275" s="21">
        <f>IF($G275="",0,IF(AND(J$6&gt;=$G275,J$6&lt;=EDATE($G275,MAX(1,N($E275))-1)),$F275,0))</f>
        <v/>
      </c>
      <c r="K275" s="21">
        <f>IF($G275="",0,IF(AND(K$6&gt;=$G275,K$6&lt;=EDATE($G275,MAX(1,N($E275))-1)),$F275,0))</f>
        <v/>
      </c>
      <c r="L275" s="21">
        <f>IF($G275="",0,IF(AND(L$6&gt;=$G275,L$6&lt;=EDATE($G275,MAX(1,N($E275))-1)),$F275,0))</f>
        <v/>
      </c>
      <c r="M275" s="21">
        <f>IF($G275="",0,IF(AND(M$6&gt;=$G275,M$6&lt;=EDATE($G275,MAX(1,N($E275))-1)),$F275,0))</f>
        <v/>
      </c>
      <c r="N275" s="21">
        <f>IF($G275="",0,IF(AND(N$6&gt;=$G275,N$6&lt;=EDATE($G275,MAX(1,N($E275))-1)),$F275,0))</f>
        <v/>
      </c>
      <c r="O275" s="21">
        <f>IF($G275="",0,IF(AND(O$6&gt;=$G275,O$6&lt;=EDATE($G275,MAX(1,N($E275))-1)),$F275,0))</f>
        <v/>
      </c>
      <c r="P275" s="21">
        <f>IF($G275="",0,IF(AND(P$6&gt;=$G275,P$6&lt;=EDATE($G275,MAX(1,N($E275))-1)),$F275,0))</f>
        <v/>
      </c>
      <c r="Q275" s="21">
        <f>IF($G275="",0,IF(AND(Q$6&gt;=$G275,Q$6&lt;=EDATE($G275,MAX(1,N($E275))-1)),$F275,0))</f>
        <v/>
      </c>
      <c r="R275" s="21">
        <f>IF($G275="",0,IF(AND(R$6&gt;=$G275,R$6&lt;=EDATE($G275,MAX(1,N($E275))-1)),$F275,0))</f>
        <v/>
      </c>
      <c r="S275" s="21">
        <f>IF($G275="",0,IF(AND(S$6&gt;=$G275,S$6&lt;=EDATE($G275,MAX(1,N($E275))-1)),$F275,0))</f>
        <v/>
      </c>
    </row>
    <row r="276">
      <c r="A276" s="14" t="n"/>
      <c r="D276" s="15" t="n"/>
      <c r="F276" s="15">
        <f>IF(D276="","",D276/MAX(1,N(E276)))</f>
        <v/>
      </c>
      <c r="G276" s="20">
        <f>IF(A276="","",EOMONTH(A276,IF(DAY(A276)&gt;=$B$1,1,0)+IF($B$2&lt;=$B$1,1,0)-1)+1)</f>
        <v/>
      </c>
      <c r="H276" s="21">
        <f>IF($G276="",0,IF(AND(H$6&gt;=$G276,H$6&lt;=EDATE($G276,MAX(1,N($E276))-1)),$F276,0))</f>
        <v/>
      </c>
      <c r="I276" s="21">
        <f>IF($G276="",0,IF(AND(I$6&gt;=$G276,I$6&lt;=EDATE($G276,MAX(1,N($E276))-1)),$F276,0))</f>
        <v/>
      </c>
      <c r="J276" s="21">
        <f>IF($G276="",0,IF(AND(J$6&gt;=$G276,J$6&lt;=EDATE($G276,MAX(1,N($E276))-1)),$F276,0))</f>
        <v/>
      </c>
      <c r="K276" s="21">
        <f>IF($G276="",0,IF(AND(K$6&gt;=$G276,K$6&lt;=EDATE($G276,MAX(1,N($E276))-1)),$F276,0))</f>
        <v/>
      </c>
      <c r="L276" s="21">
        <f>IF($G276="",0,IF(AND(L$6&gt;=$G276,L$6&lt;=EDATE($G276,MAX(1,N($E276))-1)),$F276,0))</f>
        <v/>
      </c>
      <c r="M276" s="21">
        <f>IF($G276="",0,IF(AND(M$6&gt;=$G276,M$6&lt;=EDATE($G276,MAX(1,N($E276))-1)),$F276,0))</f>
        <v/>
      </c>
      <c r="N276" s="21">
        <f>IF($G276="",0,IF(AND(N$6&gt;=$G276,N$6&lt;=EDATE($G276,MAX(1,N($E276))-1)),$F276,0))</f>
        <v/>
      </c>
      <c r="O276" s="21">
        <f>IF($G276="",0,IF(AND(O$6&gt;=$G276,O$6&lt;=EDATE($G276,MAX(1,N($E276))-1)),$F276,0))</f>
        <v/>
      </c>
      <c r="P276" s="21">
        <f>IF($G276="",0,IF(AND(P$6&gt;=$G276,P$6&lt;=EDATE($G276,MAX(1,N($E276))-1)),$F276,0))</f>
        <v/>
      </c>
      <c r="Q276" s="21">
        <f>IF($G276="",0,IF(AND(Q$6&gt;=$G276,Q$6&lt;=EDATE($G276,MAX(1,N($E276))-1)),$F276,0))</f>
        <v/>
      </c>
      <c r="R276" s="21">
        <f>IF($G276="",0,IF(AND(R$6&gt;=$G276,R$6&lt;=EDATE($G276,MAX(1,N($E276))-1)),$F276,0))</f>
        <v/>
      </c>
      <c r="S276" s="21">
        <f>IF($G276="",0,IF(AND(S$6&gt;=$G276,S$6&lt;=EDATE($G276,MAX(1,N($E276))-1)),$F276,0))</f>
        <v/>
      </c>
    </row>
    <row r="277">
      <c r="A277" s="14" t="n"/>
      <c r="D277" s="15" t="n"/>
      <c r="F277" s="15">
        <f>IF(D277="","",D277/MAX(1,N(E277)))</f>
        <v/>
      </c>
      <c r="G277" s="20">
        <f>IF(A277="","",EOMONTH(A277,IF(DAY(A277)&gt;=$B$1,1,0)+IF($B$2&lt;=$B$1,1,0)-1)+1)</f>
        <v/>
      </c>
      <c r="H277" s="21">
        <f>IF($G277="",0,IF(AND(H$6&gt;=$G277,H$6&lt;=EDATE($G277,MAX(1,N($E277))-1)),$F277,0))</f>
        <v/>
      </c>
      <c r="I277" s="21">
        <f>IF($G277="",0,IF(AND(I$6&gt;=$G277,I$6&lt;=EDATE($G277,MAX(1,N($E277))-1)),$F277,0))</f>
        <v/>
      </c>
      <c r="J277" s="21">
        <f>IF($G277="",0,IF(AND(J$6&gt;=$G277,J$6&lt;=EDATE($G277,MAX(1,N($E277))-1)),$F277,0))</f>
        <v/>
      </c>
      <c r="K277" s="21">
        <f>IF($G277="",0,IF(AND(K$6&gt;=$G277,K$6&lt;=EDATE($G277,MAX(1,N($E277))-1)),$F277,0))</f>
        <v/>
      </c>
      <c r="L277" s="21">
        <f>IF($G277="",0,IF(AND(L$6&gt;=$G277,L$6&lt;=EDATE($G277,MAX(1,N($E277))-1)),$F277,0))</f>
        <v/>
      </c>
      <c r="M277" s="21">
        <f>IF($G277="",0,IF(AND(M$6&gt;=$G277,M$6&lt;=EDATE($G277,MAX(1,N($E277))-1)),$F277,0))</f>
        <v/>
      </c>
      <c r="N277" s="21">
        <f>IF($G277="",0,IF(AND(N$6&gt;=$G277,N$6&lt;=EDATE($G277,MAX(1,N($E277))-1)),$F277,0))</f>
        <v/>
      </c>
      <c r="O277" s="21">
        <f>IF($G277="",0,IF(AND(O$6&gt;=$G277,O$6&lt;=EDATE($G277,MAX(1,N($E277))-1)),$F277,0))</f>
        <v/>
      </c>
      <c r="P277" s="21">
        <f>IF($G277="",0,IF(AND(P$6&gt;=$G277,P$6&lt;=EDATE($G277,MAX(1,N($E277))-1)),$F277,0))</f>
        <v/>
      </c>
      <c r="Q277" s="21">
        <f>IF($G277="",0,IF(AND(Q$6&gt;=$G277,Q$6&lt;=EDATE($G277,MAX(1,N($E277))-1)),$F277,0))</f>
        <v/>
      </c>
      <c r="R277" s="21">
        <f>IF($G277="",0,IF(AND(R$6&gt;=$G277,R$6&lt;=EDATE($G277,MAX(1,N($E277))-1)),$F277,0))</f>
        <v/>
      </c>
      <c r="S277" s="21">
        <f>IF($G277="",0,IF(AND(S$6&gt;=$G277,S$6&lt;=EDATE($G277,MAX(1,N($E277))-1)),$F277,0))</f>
        <v/>
      </c>
    </row>
    <row r="278">
      <c r="A278" s="14" t="n"/>
      <c r="D278" s="15" t="n"/>
      <c r="F278" s="15">
        <f>IF(D278="","",D278/MAX(1,N(E278)))</f>
        <v/>
      </c>
      <c r="G278" s="20">
        <f>IF(A278="","",EOMONTH(A278,IF(DAY(A278)&gt;=$B$1,1,0)+IF($B$2&lt;=$B$1,1,0)-1)+1)</f>
        <v/>
      </c>
      <c r="H278" s="21">
        <f>IF($G278="",0,IF(AND(H$6&gt;=$G278,H$6&lt;=EDATE($G278,MAX(1,N($E278))-1)),$F278,0))</f>
        <v/>
      </c>
      <c r="I278" s="21">
        <f>IF($G278="",0,IF(AND(I$6&gt;=$G278,I$6&lt;=EDATE($G278,MAX(1,N($E278))-1)),$F278,0))</f>
        <v/>
      </c>
      <c r="J278" s="21">
        <f>IF($G278="",0,IF(AND(J$6&gt;=$G278,J$6&lt;=EDATE($G278,MAX(1,N($E278))-1)),$F278,0))</f>
        <v/>
      </c>
      <c r="K278" s="21">
        <f>IF($G278="",0,IF(AND(K$6&gt;=$G278,K$6&lt;=EDATE($G278,MAX(1,N($E278))-1)),$F278,0))</f>
        <v/>
      </c>
      <c r="L278" s="21">
        <f>IF($G278="",0,IF(AND(L$6&gt;=$G278,L$6&lt;=EDATE($G278,MAX(1,N($E278))-1)),$F278,0))</f>
        <v/>
      </c>
      <c r="M278" s="21">
        <f>IF($G278="",0,IF(AND(M$6&gt;=$G278,M$6&lt;=EDATE($G278,MAX(1,N($E278))-1)),$F278,0))</f>
        <v/>
      </c>
      <c r="N278" s="21">
        <f>IF($G278="",0,IF(AND(N$6&gt;=$G278,N$6&lt;=EDATE($G278,MAX(1,N($E278))-1)),$F278,0))</f>
        <v/>
      </c>
      <c r="O278" s="21">
        <f>IF($G278="",0,IF(AND(O$6&gt;=$G278,O$6&lt;=EDATE($G278,MAX(1,N($E278))-1)),$F278,0))</f>
        <v/>
      </c>
      <c r="P278" s="21">
        <f>IF($G278="",0,IF(AND(P$6&gt;=$G278,P$6&lt;=EDATE($G278,MAX(1,N($E278))-1)),$F278,0))</f>
        <v/>
      </c>
      <c r="Q278" s="21">
        <f>IF($G278="",0,IF(AND(Q$6&gt;=$G278,Q$6&lt;=EDATE($G278,MAX(1,N($E278))-1)),$F278,0))</f>
        <v/>
      </c>
      <c r="R278" s="21">
        <f>IF($G278="",0,IF(AND(R$6&gt;=$G278,R$6&lt;=EDATE($G278,MAX(1,N($E278))-1)),$F278,0))</f>
        <v/>
      </c>
      <c r="S278" s="21">
        <f>IF($G278="",0,IF(AND(S$6&gt;=$G278,S$6&lt;=EDATE($G278,MAX(1,N($E278))-1)),$F278,0))</f>
        <v/>
      </c>
    </row>
    <row r="279">
      <c r="A279" s="14" t="n"/>
      <c r="D279" s="15" t="n"/>
      <c r="F279" s="15">
        <f>IF(D279="","",D279/MAX(1,N(E279)))</f>
        <v/>
      </c>
      <c r="G279" s="20">
        <f>IF(A279="","",EOMONTH(A279,IF(DAY(A279)&gt;=$B$1,1,0)+IF($B$2&lt;=$B$1,1,0)-1)+1)</f>
        <v/>
      </c>
      <c r="H279" s="21">
        <f>IF($G279="",0,IF(AND(H$6&gt;=$G279,H$6&lt;=EDATE($G279,MAX(1,N($E279))-1)),$F279,0))</f>
        <v/>
      </c>
      <c r="I279" s="21">
        <f>IF($G279="",0,IF(AND(I$6&gt;=$G279,I$6&lt;=EDATE($G279,MAX(1,N($E279))-1)),$F279,0))</f>
        <v/>
      </c>
      <c r="J279" s="21">
        <f>IF($G279="",0,IF(AND(J$6&gt;=$G279,J$6&lt;=EDATE($G279,MAX(1,N($E279))-1)),$F279,0))</f>
        <v/>
      </c>
      <c r="K279" s="21">
        <f>IF($G279="",0,IF(AND(K$6&gt;=$G279,K$6&lt;=EDATE($G279,MAX(1,N($E279))-1)),$F279,0))</f>
        <v/>
      </c>
      <c r="L279" s="21">
        <f>IF($G279="",0,IF(AND(L$6&gt;=$G279,L$6&lt;=EDATE($G279,MAX(1,N($E279))-1)),$F279,0))</f>
        <v/>
      </c>
      <c r="M279" s="21">
        <f>IF($G279="",0,IF(AND(M$6&gt;=$G279,M$6&lt;=EDATE($G279,MAX(1,N($E279))-1)),$F279,0))</f>
        <v/>
      </c>
      <c r="N279" s="21">
        <f>IF($G279="",0,IF(AND(N$6&gt;=$G279,N$6&lt;=EDATE($G279,MAX(1,N($E279))-1)),$F279,0))</f>
        <v/>
      </c>
      <c r="O279" s="21">
        <f>IF($G279="",0,IF(AND(O$6&gt;=$G279,O$6&lt;=EDATE($G279,MAX(1,N($E279))-1)),$F279,0))</f>
        <v/>
      </c>
      <c r="P279" s="21">
        <f>IF($G279="",0,IF(AND(P$6&gt;=$G279,P$6&lt;=EDATE($G279,MAX(1,N($E279))-1)),$F279,0))</f>
        <v/>
      </c>
      <c r="Q279" s="21">
        <f>IF($G279="",0,IF(AND(Q$6&gt;=$G279,Q$6&lt;=EDATE($G279,MAX(1,N($E279))-1)),$F279,0))</f>
        <v/>
      </c>
      <c r="R279" s="21">
        <f>IF($G279="",0,IF(AND(R$6&gt;=$G279,R$6&lt;=EDATE($G279,MAX(1,N($E279))-1)),$F279,0))</f>
        <v/>
      </c>
      <c r="S279" s="21">
        <f>IF($G279="",0,IF(AND(S$6&gt;=$G279,S$6&lt;=EDATE($G279,MAX(1,N($E279))-1)),$F279,0))</f>
        <v/>
      </c>
    </row>
    <row r="280">
      <c r="A280" s="14" t="n"/>
      <c r="D280" s="15" t="n"/>
      <c r="F280" s="15">
        <f>IF(D280="","",D280/MAX(1,N(E280)))</f>
        <v/>
      </c>
      <c r="G280" s="20">
        <f>IF(A280="","",EOMONTH(A280,IF(DAY(A280)&gt;=$B$1,1,0)+IF($B$2&lt;=$B$1,1,0)-1)+1)</f>
        <v/>
      </c>
      <c r="H280" s="21">
        <f>IF($G280="",0,IF(AND(H$6&gt;=$G280,H$6&lt;=EDATE($G280,MAX(1,N($E280))-1)),$F280,0))</f>
        <v/>
      </c>
      <c r="I280" s="21">
        <f>IF($G280="",0,IF(AND(I$6&gt;=$G280,I$6&lt;=EDATE($G280,MAX(1,N($E280))-1)),$F280,0))</f>
        <v/>
      </c>
      <c r="J280" s="21">
        <f>IF($G280="",0,IF(AND(J$6&gt;=$G280,J$6&lt;=EDATE($G280,MAX(1,N($E280))-1)),$F280,0))</f>
        <v/>
      </c>
      <c r="K280" s="21">
        <f>IF($G280="",0,IF(AND(K$6&gt;=$G280,K$6&lt;=EDATE($G280,MAX(1,N($E280))-1)),$F280,0))</f>
        <v/>
      </c>
      <c r="L280" s="21">
        <f>IF($G280="",0,IF(AND(L$6&gt;=$G280,L$6&lt;=EDATE($G280,MAX(1,N($E280))-1)),$F280,0))</f>
        <v/>
      </c>
      <c r="M280" s="21">
        <f>IF($G280="",0,IF(AND(M$6&gt;=$G280,M$6&lt;=EDATE($G280,MAX(1,N($E280))-1)),$F280,0))</f>
        <v/>
      </c>
      <c r="N280" s="21">
        <f>IF($G280="",0,IF(AND(N$6&gt;=$G280,N$6&lt;=EDATE($G280,MAX(1,N($E280))-1)),$F280,0))</f>
        <v/>
      </c>
      <c r="O280" s="21">
        <f>IF($G280="",0,IF(AND(O$6&gt;=$G280,O$6&lt;=EDATE($G280,MAX(1,N($E280))-1)),$F280,0))</f>
        <v/>
      </c>
      <c r="P280" s="21">
        <f>IF($G280="",0,IF(AND(P$6&gt;=$G280,P$6&lt;=EDATE($G280,MAX(1,N($E280))-1)),$F280,0))</f>
        <v/>
      </c>
      <c r="Q280" s="21">
        <f>IF($G280="",0,IF(AND(Q$6&gt;=$G280,Q$6&lt;=EDATE($G280,MAX(1,N($E280))-1)),$F280,0))</f>
        <v/>
      </c>
      <c r="R280" s="21">
        <f>IF($G280="",0,IF(AND(R$6&gt;=$G280,R$6&lt;=EDATE($G280,MAX(1,N($E280))-1)),$F280,0))</f>
        <v/>
      </c>
      <c r="S280" s="21">
        <f>IF($G280="",0,IF(AND(S$6&gt;=$G280,S$6&lt;=EDATE($G280,MAX(1,N($E280))-1)),$F280,0))</f>
        <v/>
      </c>
    </row>
    <row r="281">
      <c r="A281" s="14" t="n"/>
      <c r="D281" s="15" t="n"/>
      <c r="F281" s="15">
        <f>IF(D281="","",D281/MAX(1,N(E281)))</f>
        <v/>
      </c>
      <c r="G281" s="20">
        <f>IF(A281="","",EOMONTH(A281,IF(DAY(A281)&gt;=$B$1,1,0)+IF($B$2&lt;=$B$1,1,0)-1)+1)</f>
        <v/>
      </c>
      <c r="H281" s="21">
        <f>IF($G281="",0,IF(AND(H$6&gt;=$G281,H$6&lt;=EDATE($G281,MAX(1,N($E281))-1)),$F281,0))</f>
        <v/>
      </c>
      <c r="I281" s="21">
        <f>IF($G281="",0,IF(AND(I$6&gt;=$G281,I$6&lt;=EDATE($G281,MAX(1,N($E281))-1)),$F281,0))</f>
        <v/>
      </c>
      <c r="J281" s="21">
        <f>IF($G281="",0,IF(AND(J$6&gt;=$G281,J$6&lt;=EDATE($G281,MAX(1,N($E281))-1)),$F281,0))</f>
        <v/>
      </c>
      <c r="K281" s="21">
        <f>IF($G281="",0,IF(AND(K$6&gt;=$G281,K$6&lt;=EDATE($G281,MAX(1,N($E281))-1)),$F281,0))</f>
        <v/>
      </c>
      <c r="L281" s="21">
        <f>IF($G281="",0,IF(AND(L$6&gt;=$G281,L$6&lt;=EDATE($G281,MAX(1,N($E281))-1)),$F281,0))</f>
        <v/>
      </c>
      <c r="M281" s="21">
        <f>IF($G281="",0,IF(AND(M$6&gt;=$G281,M$6&lt;=EDATE($G281,MAX(1,N($E281))-1)),$F281,0))</f>
        <v/>
      </c>
      <c r="N281" s="21">
        <f>IF($G281="",0,IF(AND(N$6&gt;=$G281,N$6&lt;=EDATE($G281,MAX(1,N($E281))-1)),$F281,0))</f>
        <v/>
      </c>
      <c r="O281" s="21">
        <f>IF($G281="",0,IF(AND(O$6&gt;=$G281,O$6&lt;=EDATE($G281,MAX(1,N($E281))-1)),$F281,0))</f>
        <v/>
      </c>
      <c r="P281" s="21">
        <f>IF($G281="",0,IF(AND(P$6&gt;=$G281,P$6&lt;=EDATE($G281,MAX(1,N($E281))-1)),$F281,0))</f>
        <v/>
      </c>
      <c r="Q281" s="21">
        <f>IF($G281="",0,IF(AND(Q$6&gt;=$G281,Q$6&lt;=EDATE($G281,MAX(1,N($E281))-1)),$F281,0))</f>
        <v/>
      </c>
      <c r="R281" s="21">
        <f>IF($G281="",0,IF(AND(R$6&gt;=$G281,R$6&lt;=EDATE($G281,MAX(1,N($E281))-1)),$F281,0))</f>
        <v/>
      </c>
      <c r="S281" s="21">
        <f>IF($G281="",0,IF(AND(S$6&gt;=$G281,S$6&lt;=EDATE($G281,MAX(1,N($E281))-1)),$F281,0))</f>
        <v/>
      </c>
    </row>
    <row r="282">
      <c r="A282" s="14" t="n"/>
      <c r="D282" s="15" t="n"/>
      <c r="F282" s="15">
        <f>IF(D282="","",D282/MAX(1,N(E282)))</f>
        <v/>
      </c>
      <c r="G282" s="20">
        <f>IF(A282="","",EOMONTH(A282,IF(DAY(A282)&gt;=$B$1,1,0)+IF($B$2&lt;=$B$1,1,0)-1)+1)</f>
        <v/>
      </c>
      <c r="H282" s="21">
        <f>IF($G282="",0,IF(AND(H$6&gt;=$G282,H$6&lt;=EDATE($G282,MAX(1,N($E282))-1)),$F282,0))</f>
        <v/>
      </c>
      <c r="I282" s="21">
        <f>IF($G282="",0,IF(AND(I$6&gt;=$G282,I$6&lt;=EDATE($G282,MAX(1,N($E282))-1)),$F282,0))</f>
        <v/>
      </c>
      <c r="J282" s="21">
        <f>IF($G282="",0,IF(AND(J$6&gt;=$G282,J$6&lt;=EDATE($G282,MAX(1,N($E282))-1)),$F282,0))</f>
        <v/>
      </c>
      <c r="K282" s="21">
        <f>IF($G282="",0,IF(AND(K$6&gt;=$G282,K$6&lt;=EDATE($G282,MAX(1,N($E282))-1)),$F282,0))</f>
        <v/>
      </c>
      <c r="L282" s="21">
        <f>IF($G282="",0,IF(AND(L$6&gt;=$G282,L$6&lt;=EDATE($G282,MAX(1,N($E282))-1)),$F282,0))</f>
        <v/>
      </c>
      <c r="M282" s="21">
        <f>IF($G282="",0,IF(AND(M$6&gt;=$G282,M$6&lt;=EDATE($G282,MAX(1,N($E282))-1)),$F282,0))</f>
        <v/>
      </c>
      <c r="N282" s="21">
        <f>IF($G282="",0,IF(AND(N$6&gt;=$G282,N$6&lt;=EDATE($G282,MAX(1,N($E282))-1)),$F282,0))</f>
        <v/>
      </c>
      <c r="O282" s="21">
        <f>IF($G282="",0,IF(AND(O$6&gt;=$G282,O$6&lt;=EDATE($G282,MAX(1,N($E282))-1)),$F282,0))</f>
        <v/>
      </c>
      <c r="P282" s="21">
        <f>IF($G282="",0,IF(AND(P$6&gt;=$G282,P$6&lt;=EDATE($G282,MAX(1,N($E282))-1)),$F282,0))</f>
        <v/>
      </c>
      <c r="Q282" s="21">
        <f>IF($G282="",0,IF(AND(Q$6&gt;=$G282,Q$6&lt;=EDATE($G282,MAX(1,N($E282))-1)),$F282,0))</f>
        <v/>
      </c>
      <c r="R282" s="21">
        <f>IF($G282="",0,IF(AND(R$6&gt;=$G282,R$6&lt;=EDATE($G282,MAX(1,N($E282))-1)),$F282,0))</f>
        <v/>
      </c>
      <c r="S282" s="21">
        <f>IF($G282="",0,IF(AND(S$6&gt;=$G282,S$6&lt;=EDATE($G282,MAX(1,N($E282))-1)),$F282,0))</f>
        <v/>
      </c>
    </row>
    <row r="283">
      <c r="A283" s="14" t="n"/>
      <c r="D283" s="15" t="n"/>
      <c r="F283" s="15">
        <f>IF(D283="","",D283/MAX(1,N(E283)))</f>
        <v/>
      </c>
      <c r="G283" s="20">
        <f>IF(A283="","",EOMONTH(A283,IF(DAY(A283)&gt;=$B$1,1,0)+IF($B$2&lt;=$B$1,1,0)-1)+1)</f>
        <v/>
      </c>
      <c r="H283" s="21">
        <f>IF($G283="",0,IF(AND(H$6&gt;=$G283,H$6&lt;=EDATE($G283,MAX(1,N($E283))-1)),$F283,0))</f>
        <v/>
      </c>
      <c r="I283" s="21">
        <f>IF($G283="",0,IF(AND(I$6&gt;=$G283,I$6&lt;=EDATE($G283,MAX(1,N($E283))-1)),$F283,0))</f>
        <v/>
      </c>
      <c r="J283" s="21">
        <f>IF($G283="",0,IF(AND(J$6&gt;=$G283,J$6&lt;=EDATE($G283,MAX(1,N($E283))-1)),$F283,0))</f>
        <v/>
      </c>
      <c r="K283" s="21">
        <f>IF($G283="",0,IF(AND(K$6&gt;=$G283,K$6&lt;=EDATE($G283,MAX(1,N($E283))-1)),$F283,0))</f>
        <v/>
      </c>
      <c r="L283" s="21">
        <f>IF($G283="",0,IF(AND(L$6&gt;=$G283,L$6&lt;=EDATE($G283,MAX(1,N($E283))-1)),$F283,0))</f>
        <v/>
      </c>
      <c r="M283" s="21">
        <f>IF($G283="",0,IF(AND(M$6&gt;=$G283,M$6&lt;=EDATE($G283,MAX(1,N($E283))-1)),$F283,0))</f>
        <v/>
      </c>
      <c r="N283" s="21">
        <f>IF($G283="",0,IF(AND(N$6&gt;=$G283,N$6&lt;=EDATE($G283,MAX(1,N($E283))-1)),$F283,0))</f>
        <v/>
      </c>
      <c r="O283" s="21">
        <f>IF($G283="",0,IF(AND(O$6&gt;=$G283,O$6&lt;=EDATE($G283,MAX(1,N($E283))-1)),$F283,0))</f>
        <v/>
      </c>
      <c r="P283" s="21">
        <f>IF($G283="",0,IF(AND(P$6&gt;=$G283,P$6&lt;=EDATE($G283,MAX(1,N($E283))-1)),$F283,0))</f>
        <v/>
      </c>
      <c r="Q283" s="21">
        <f>IF($G283="",0,IF(AND(Q$6&gt;=$G283,Q$6&lt;=EDATE($G283,MAX(1,N($E283))-1)),$F283,0))</f>
        <v/>
      </c>
      <c r="R283" s="21">
        <f>IF($G283="",0,IF(AND(R$6&gt;=$G283,R$6&lt;=EDATE($G283,MAX(1,N($E283))-1)),$F283,0))</f>
        <v/>
      </c>
      <c r="S283" s="21">
        <f>IF($G283="",0,IF(AND(S$6&gt;=$G283,S$6&lt;=EDATE($G283,MAX(1,N($E283))-1)),$F283,0))</f>
        <v/>
      </c>
    </row>
    <row r="284">
      <c r="A284" s="14" t="n"/>
      <c r="D284" s="15" t="n"/>
      <c r="F284" s="15">
        <f>IF(D284="","",D284/MAX(1,N(E284)))</f>
        <v/>
      </c>
      <c r="G284" s="20">
        <f>IF(A284="","",EOMONTH(A284,IF(DAY(A284)&gt;=$B$1,1,0)+IF($B$2&lt;=$B$1,1,0)-1)+1)</f>
        <v/>
      </c>
      <c r="H284" s="21">
        <f>IF($G284="",0,IF(AND(H$6&gt;=$G284,H$6&lt;=EDATE($G284,MAX(1,N($E284))-1)),$F284,0))</f>
        <v/>
      </c>
      <c r="I284" s="21">
        <f>IF($G284="",0,IF(AND(I$6&gt;=$G284,I$6&lt;=EDATE($G284,MAX(1,N($E284))-1)),$F284,0))</f>
        <v/>
      </c>
      <c r="J284" s="21">
        <f>IF($G284="",0,IF(AND(J$6&gt;=$G284,J$6&lt;=EDATE($G284,MAX(1,N($E284))-1)),$F284,0))</f>
        <v/>
      </c>
      <c r="K284" s="21">
        <f>IF($G284="",0,IF(AND(K$6&gt;=$G284,K$6&lt;=EDATE($G284,MAX(1,N($E284))-1)),$F284,0))</f>
        <v/>
      </c>
      <c r="L284" s="21">
        <f>IF($G284="",0,IF(AND(L$6&gt;=$G284,L$6&lt;=EDATE($G284,MAX(1,N($E284))-1)),$F284,0))</f>
        <v/>
      </c>
      <c r="M284" s="21">
        <f>IF($G284="",0,IF(AND(M$6&gt;=$G284,M$6&lt;=EDATE($G284,MAX(1,N($E284))-1)),$F284,0))</f>
        <v/>
      </c>
      <c r="N284" s="21">
        <f>IF($G284="",0,IF(AND(N$6&gt;=$G284,N$6&lt;=EDATE($G284,MAX(1,N($E284))-1)),$F284,0))</f>
        <v/>
      </c>
      <c r="O284" s="21">
        <f>IF($G284="",0,IF(AND(O$6&gt;=$G284,O$6&lt;=EDATE($G284,MAX(1,N($E284))-1)),$F284,0))</f>
        <v/>
      </c>
      <c r="P284" s="21">
        <f>IF($G284="",0,IF(AND(P$6&gt;=$G284,P$6&lt;=EDATE($G284,MAX(1,N($E284))-1)),$F284,0))</f>
        <v/>
      </c>
      <c r="Q284" s="21">
        <f>IF($G284="",0,IF(AND(Q$6&gt;=$G284,Q$6&lt;=EDATE($G284,MAX(1,N($E284))-1)),$F284,0))</f>
        <v/>
      </c>
      <c r="R284" s="21">
        <f>IF($G284="",0,IF(AND(R$6&gt;=$G284,R$6&lt;=EDATE($G284,MAX(1,N($E284))-1)),$F284,0))</f>
        <v/>
      </c>
      <c r="S284" s="21">
        <f>IF($G284="",0,IF(AND(S$6&gt;=$G284,S$6&lt;=EDATE($G284,MAX(1,N($E284))-1)),$F284,0))</f>
        <v/>
      </c>
    </row>
    <row r="285">
      <c r="A285" s="14" t="n"/>
      <c r="D285" s="15" t="n"/>
      <c r="F285" s="15">
        <f>IF(D285="","",D285/MAX(1,N(E285)))</f>
        <v/>
      </c>
      <c r="G285" s="20">
        <f>IF(A285="","",EOMONTH(A285,IF(DAY(A285)&gt;=$B$1,1,0)+IF($B$2&lt;=$B$1,1,0)-1)+1)</f>
        <v/>
      </c>
      <c r="H285" s="21">
        <f>IF($G285="",0,IF(AND(H$6&gt;=$G285,H$6&lt;=EDATE($G285,MAX(1,N($E285))-1)),$F285,0))</f>
        <v/>
      </c>
      <c r="I285" s="21">
        <f>IF($G285="",0,IF(AND(I$6&gt;=$G285,I$6&lt;=EDATE($G285,MAX(1,N($E285))-1)),$F285,0))</f>
        <v/>
      </c>
      <c r="J285" s="21">
        <f>IF($G285="",0,IF(AND(J$6&gt;=$G285,J$6&lt;=EDATE($G285,MAX(1,N($E285))-1)),$F285,0))</f>
        <v/>
      </c>
      <c r="K285" s="21">
        <f>IF($G285="",0,IF(AND(K$6&gt;=$G285,K$6&lt;=EDATE($G285,MAX(1,N($E285))-1)),$F285,0))</f>
        <v/>
      </c>
      <c r="L285" s="21">
        <f>IF($G285="",0,IF(AND(L$6&gt;=$G285,L$6&lt;=EDATE($G285,MAX(1,N($E285))-1)),$F285,0))</f>
        <v/>
      </c>
      <c r="M285" s="21">
        <f>IF($G285="",0,IF(AND(M$6&gt;=$G285,M$6&lt;=EDATE($G285,MAX(1,N($E285))-1)),$F285,0))</f>
        <v/>
      </c>
      <c r="N285" s="21">
        <f>IF($G285="",0,IF(AND(N$6&gt;=$G285,N$6&lt;=EDATE($G285,MAX(1,N($E285))-1)),$F285,0))</f>
        <v/>
      </c>
      <c r="O285" s="21">
        <f>IF($G285="",0,IF(AND(O$6&gt;=$G285,O$6&lt;=EDATE($G285,MAX(1,N($E285))-1)),$F285,0))</f>
        <v/>
      </c>
      <c r="P285" s="21">
        <f>IF($G285="",0,IF(AND(P$6&gt;=$G285,P$6&lt;=EDATE($G285,MAX(1,N($E285))-1)),$F285,0))</f>
        <v/>
      </c>
      <c r="Q285" s="21">
        <f>IF($G285="",0,IF(AND(Q$6&gt;=$G285,Q$6&lt;=EDATE($G285,MAX(1,N($E285))-1)),$F285,0))</f>
        <v/>
      </c>
      <c r="R285" s="21">
        <f>IF($G285="",0,IF(AND(R$6&gt;=$G285,R$6&lt;=EDATE($G285,MAX(1,N($E285))-1)),$F285,0))</f>
        <v/>
      </c>
      <c r="S285" s="21">
        <f>IF($G285="",0,IF(AND(S$6&gt;=$G285,S$6&lt;=EDATE($G285,MAX(1,N($E285))-1)),$F285,0))</f>
        <v/>
      </c>
    </row>
    <row r="286">
      <c r="A286" s="14" t="n"/>
      <c r="D286" s="15" t="n"/>
      <c r="F286" s="15">
        <f>IF(D286="","",D286/MAX(1,N(E286)))</f>
        <v/>
      </c>
      <c r="G286" s="20">
        <f>IF(A286="","",EOMONTH(A286,IF(DAY(A286)&gt;=$B$1,1,0)+IF($B$2&lt;=$B$1,1,0)-1)+1)</f>
        <v/>
      </c>
      <c r="H286" s="21">
        <f>IF($G286="",0,IF(AND(H$6&gt;=$G286,H$6&lt;=EDATE($G286,MAX(1,N($E286))-1)),$F286,0))</f>
        <v/>
      </c>
      <c r="I286" s="21">
        <f>IF($G286="",0,IF(AND(I$6&gt;=$G286,I$6&lt;=EDATE($G286,MAX(1,N($E286))-1)),$F286,0))</f>
        <v/>
      </c>
      <c r="J286" s="21">
        <f>IF($G286="",0,IF(AND(J$6&gt;=$G286,J$6&lt;=EDATE($G286,MAX(1,N($E286))-1)),$F286,0))</f>
        <v/>
      </c>
      <c r="K286" s="21">
        <f>IF($G286="",0,IF(AND(K$6&gt;=$G286,K$6&lt;=EDATE($G286,MAX(1,N($E286))-1)),$F286,0))</f>
        <v/>
      </c>
      <c r="L286" s="21">
        <f>IF($G286="",0,IF(AND(L$6&gt;=$G286,L$6&lt;=EDATE($G286,MAX(1,N($E286))-1)),$F286,0))</f>
        <v/>
      </c>
      <c r="M286" s="21">
        <f>IF($G286="",0,IF(AND(M$6&gt;=$G286,M$6&lt;=EDATE($G286,MAX(1,N($E286))-1)),$F286,0))</f>
        <v/>
      </c>
      <c r="N286" s="21">
        <f>IF($G286="",0,IF(AND(N$6&gt;=$G286,N$6&lt;=EDATE($G286,MAX(1,N($E286))-1)),$F286,0))</f>
        <v/>
      </c>
      <c r="O286" s="21">
        <f>IF($G286="",0,IF(AND(O$6&gt;=$G286,O$6&lt;=EDATE($G286,MAX(1,N($E286))-1)),$F286,0))</f>
        <v/>
      </c>
      <c r="P286" s="21">
        <f>IF($G286="",0,IF(AND(P$6&gt;=$G286,P$6&lt;=EDATE($G286,MAX(1,N($E286))-1)),$F286,0))</f>
        <v/>
      </c>
      <c r="Q286" s="21">
        <f>IF($G286="",0,IF(AND(Q$6&gt;=$G286,Q$6&lt;=EDATE($G286,MAX(1,N($E286))-1)),$F286,0))</f>
        <v/>
      </c>
      <c r="R286" s="21">
        <f>IF($G286="",0,IF(AND(R$6&gt;=$G286,R$6&lt;=EDATE($G286,MAX(1,N($E286))-1)),$F286,0))</f>
        <v/>
      </c>
      <c r="S286" s="21">
        <f>IF($G286="",0,IF(AND(S$6&gt;=$G286,S$6&lt;=EDATE($G286,MAX(1,N($E286))-1)),$F286,0))</f>
        <v/>
      </c>
    </row>
    <row r="287">
      <c r="A287" s="14" t="n"/>
      <c r="D287" s="15" t="n"/>
      <c r="F287" s="15">
        <f>IF(D287="","",D287/MAX(1,N(E287)))</f>
        <v/>
      </c>
      <c r="G287" s="20">
        <f>IF(A287="","",EOMONTH(A287,IF(DAY(A287)&gt;=$B$1,1,0)+IF($B$2&lt;=$B$1,1,0)-1)+1)</f>
        <v/>
      </c>
      <c r="H287" s="21">
        <f>IF($G287="",0,IF(AND(H$6&gt;=$G287,H$6&lt;=EDATE($G287,MAX(1,N($E287))-1)),$F287,0))</f>
        <v/>
      </c>
      <c r="I287" s="21">
        <f>IF($G287="",0,IF(AND(I$6&gt;=$G287,I$6&lt;=EDATE($G287,MAX(1,N($E287))-1)),$F287,0))</f>
        <v/>
      </c>
      <c r="J287" s="21">
        <f>IF($G287="",0,IF(AND(J$6&gt;=$G287,J$6&lt;=EDATE($G287,MAX(1,N($E287))-1)),$F287,0))</f>
        <v/>
      </c>
      <c r="K287" s="21">
        <f>IF($G287="",0,IF(AND(K$6&gt;=$G287,K$6&lt;=EDATE($G287,MAX(1,N($E287))-1)),$F287,0))</f>
        <v/>
      </c>
      <c r="L287" s="21">
        <f>IF($G287="",0,IF(AND(L$6&gt;=$G287,L$6&lt;=EDATE($G287,MAX(1,N($E287))-1)),$F287,0))</f>
        <v/>
      </c>
      <c r="M287" s="21">
        <f>IF($G287="",0,IF(AND(M$6&gt;=$G287,M$6&lt;=EDATE($G287,MAX(1,N($E287))-1)),$F287,0))</f>
        <v/>
      </c>
      <c r="N287" s="21">
        <f>IF($G287="",0,IF(AND(N$6&gt;=$G287,N$6&lt;=EDATE($G287,MAX(1,N($E287))-1)),$F287,0))</f>
        <v/>
      </c>
      <c r="O287" s="21">
        <f>IF($G287="",0,IF(AND(O$6&gt;=$G287,O$6&lt;=EDATE($G287,MAX(1,N($E287))-1)),$F287,0))</f>
        <v/>
      </c>
      <c r="P287" s="21">
        <f>IF($G287="",0,IF(AND(P$6&gt;=$G287,P$6&lt;=EDATE($G287,MAX(1,N($E287))-1)),$F287,0))</f>
        <v/>
      </c>
      <c r="Q287" s="21">
        <f>IF($G287="",0,IF(AND(Q$6&gt;=$G287,Q$6&lt;=EDATE($G287,MAX(1,N($E287))-1)),$F287,0))</f>
        <v/>
      </c>
      <c r="R287" s="21">
        <f>IF($G287="",0,IF(AND(R$6&gt;=$G287,R$6&lt;=EDATE($G287,MAX(1,N($E287))-1)),$F287,0))</f>
        <v/>
      </c>
      <c r="S287" s="21">
        <f>IF($G287="",0,IF(AND(S$6&gt;=$G287,S$6&lt;=EDATE($G287,MAX(1,N($E287))-1)),$F287,0))</f>
        <v/>
      </c>
    </row>
    <row r="288">
      <c r="A288" s="14" t="n"/>
      <c r="D288" s="15" t="n"/>
      <c r="F288" s="15">
        <f>IF(D288="","",D288/MAX(1,N(E288)))</f>
        <v/>
      </c>
      <c r="G288" s="20">
        <f>IF(A288="","",EOMONTH(A288,IF(DAY(A288)&gt;=$B$1,1,0)+IF($B$2&lt;=$B$1,1,0)-1)+1)</f>
        <v/>
      </c>
      <c r="H288" s="21">
        <f>IF($G288="",0,IF(AND(H$6&gt;=$G288,H$6&lt;=EDATE($G288,MAX(1,N($E288))-1)),$F288,0))</f>
        <v/>
      </c>
      <c r="I288" s="21">
        <f>IF($G288="",0,IF(AND(I$6&gt;=$G288,I$6&lt;=EDATE($G288,MAX(1,N($E288))-1)),$F288,0))</f>
        <v/>
      </c>
      <c r="J288" s="21">
        <f>IF($G288="",0,IF(AND(J$6&gt;=$G288,J$6&lt;=EDATE($G288,MAX(1,N($E288))-1)),$F288,0))</f>
        <v/>
      </c>
      <c r="K288" s="21">
        <f>IF($G288="",0,IF(AND(K$6&gt;=$G288,K$6&lt;=EDATE($G288,MAX(1,N($E288))-1)),$F288,0))</f>
        <v/>
      </c>
      <c r="L288" s="21">
        <f>IF($G288="",0,IF(AND(L$6&gt;=$G288,L$6&lt;=EDATE($G288,MAX(1,N($E288))-1)),$F288,0))</f>
        <v/>
      </c>
      <c r="M288" s="21">
        <f>IF($G288="",0,IF(AND(M$6&gt;=$G288,M$6&lt;=EDATE($G288,MAX(1,N($E288))-1)),$F288,0))</f>
        <v/>
      </c>
      <c r="N288" s="21">
        <f>IF($G288="",0,IF(AND(N$6&gt;=$G288,N$6&lt;=EDATE($G288,MAX(1,N($E288))-1)),$F288,0))</f>
        <v/>
      </c>
      <c r="O288" s="21">
        <f>IF($G288="",0,IF(AND(O$6&gt;=$G288,O$6&lt;=EDATE($G288,MAX(1,N($E288))-1)),$F288,0))</f>
        <v/>
      </c>
      <c r="P288" s="21">
        <f>IF($G288="",0,IF(AND(P$6&gt;=$G288,P$6&lt;=EDATE($G288,MAX(1,N($E288))-1)),$F288,0))</f>
        <v/>
      </c>
      <c r="Q288" s="21">
        <f>IF($G288="",0,IF(AND(Q$6&gt;=$G288,Q$6&lt;=EDATE($G288,MAX(1,N($E288))-1)),$F288,0))</f>
        <v/>
      </c>
      <c r="R288" s="21">
        <f>IF($G288="",0,IF(AND(R$6&gt;=$G288,R$6&lt;=EDATE($G288,MAX(1,N($E288))-1)),$F288,0))</f>
        <v/>
      </c>
      <c r="S288" s="21">
        <f>IF($G288="",0,IF(AND(S$6&gt;=$G288,S$6&lt;=EDATE($G288,MAX(1,N($E288))-1)),$F288,0))</f>
        <v/>
      </c>
    </row>
    <row r="289">
      <c r="A289" s="14" t="n"/>
      <c r="D289" s="15" t="n"/>
      <c r="F289" s="15">
        <f>IF(D289="","",D289/MAX(1,N(E289)))</f>
        <v/>
      </c>
      <c r="G289" s="20">
        <f>IF(A289="","",EOMONTH(A289,IF(DAY(A289)&gt;=$B$1,1,0)+IF($B$2&lt;=$B$1,1,0)-1)+1)</f>
        <v/>
      </c>
      <c r="H289" s="21">
        <f>IF($G289="",0,IF(AND(H$6&gt;=$G289,H$6&lt;=EDATE($G289,MAX(1,N($E289))-1)),$F289,0))</f>
        <v/>
      </c>
      <c r="I289" s="21">
        <f>IF($G289="",0,IF(AND(I$6&gt;=$G289,I$6&lt;=EDATE($G289,MAX(1,N($E289))-1)),$F289,0))</f>
        <v/>
      </c>
      <c r="J289" s="21">
        <f>IF($G289="",0,IF(AND(J$6&gt;=$G289,J$6&lt;=EDATE($G289,MAX(1,N($E289))-1)),$F289,0))</f>
        <v/>
      </c>
      <c r="K289" s="21">
        <f>IF($G289="",0,IF(AND(K$6&gt;=$G289,K$6&lt;=EDATE($G289,MAX(1,N($E289))-1)),$F289,0))</f>
        <v/>
      </c>
      <c r="L289" s="21">
        <f>IF($G289="",0,IF(AND(L$6&gt;=$G289,L$6&lt;=EDATE($G289,MAX(1,N($E289))-1)),$F289,0))</f>
        <v/>
      </c>
      <c r="M289" s="21">
        <f>IF($G289="",0,IF(AND(M$6&gt;=$G289,M$6&lt;=EDATE($G289,MAX(1,N($E289))-1)),$F289,0))</f>
        <v/>
      </c>
      <c r="N289" s="21">
        <f>IF($G289="",0,IF(AND(N$6&gt;=$G289,N$6&lt;=EDATE($G289,MAX(1,N($E289))-1)),$F289,0))</f>
        <v/>
      </c>
      <c r="O289" s="21">
        <f>IF($G289="",0,IF(AND(O$6&gt;=$G289,O$6&lt;=EDATE($G289,MAX(1,N($E289))-1)),$F289,0))</f>
        <v/>
      </c>
      <c r="P289" s="21">
        <f>IF($G289="",0,IF(AND(P$6&gt;=$G289,P$6&lt;=EDATE($G289,MAX(1,N($E289))-1)),$F289,0))</f>
        <v/>
      </c>
      <c r="Q289" s="21">
        <f>IF($G289="",0,IF(AND(Q$6&gt;=$G289,Q$6&lt;=EDATE($G289,MAX(1,N($E289))-1)),$F289,0))</f>
        <v/>
      </c>
      <c r="R289" s="21">
        <f>IF($G289="",0,IF(AND(R$6&gt;=$G289,R$6&lt;=EDATE($G289,MAX(1,N($E289))-1)),$F289,0))</f>
        <v/>
      </c>
      <c r="S289" s="21">
        <f>IF($G289="",0,IF(AND(S$6&gt;=$G289,S$6&lt;=EDATE($G289,MAX(1,N($E289))-1)),$F289,0))</f>
        <v/>
      </c>
    </row>
    <row r="290">
      <c r="A290" s="14" t="n"/>
      <c r="D290" s="15" t="n"/>
      <c r="F290" s="15">
        <f>IF(D290="","",D290/MAX(1,N(E290)))</f>
        <v/>
      </c>
      <c r="G290" s="20">
        <f>IF(A290="","",EOMONTH(A290,IF(DAY(A290)&gt;=$B$1,1,0)+IF($B$2&lt;=$B$1,1,0)-1)+1)</f>
        <v/>
      </c>
      <c r="H290" s="21">
        <f>IF($G290="",0,IF(AND(H$6&gt;=$G290,H$6&lt;=EDATE($G290,MAX(1,N($E290))-1)),$F290,0))</f>
        <v/>
      </c>
      <c r="I290" s="21">
        <f>IF($G290="",0,IF(AND(I$6&gt;=$G290,I$6&lt;=EDATE($G290,MAX(1,N($E290))-1)),$F290,0))</f>
        <v/>
      </c>
      <c r="J290" s="21">
        <f>IF($G290="",0,IF(AND(J$6&gt;=$G290,J$6&lt;=EDATE($G290,MAX(1,N($E290))-1)),$F290,0))</f>
        <v/>
      </c>
      <c r="K290" s="21">
        <f>IF($G290="",0,IF(AND(K$6&gt;=$G290,K$6&lt;=EDATE($G290,MAX(1,N($E290))-1)),$F290,0))</f>
        <v/>
      </c>
      <c r="L290" s="21">
        <f>IF($G290="",0,IF(AND(L$6&gt;=$G290,L$6&lt;=EDATE($G290,MAX(1,N($E290))-1)),$F290,0))</f>
        <v/>
      </c>
      <c r="M290" s="21">
        <f>IF($G290="",0,IF(AND(M$6&gt;=$G290,M$6&lt;=EDATE($G290,MAX(1,N($E290))-1)),$F290,0))</f>
        <v/>
      </c>
      <c r="N290" s="21">
        <f>IF($G290="",0,IF(AND(N$6&gt;=$G290,N$6&lt;=EDATE($G290,MAX(1,N($E290))-1)),$F290,0))</f>
        <v/>
      </c>
      <c r="O290" s="21">
        <f>IF($G290="",0,IF(AND(O$6&gt;=$G290,O$6&lt;=EDATE($G290,MAX(1,N($E290))-1)),$F290,0))</f>
        <v/>
      </c>
      <c r="P290" s="21">
        <f>IF($G290="",0,IF(AND(P$6&gt;=$G290,P$6&lt;=EDATE($G290,MAX(1,N($E290))-1)),$F290,0))</f>
        <v/>
      </c>
      <c r="Q290" s="21">
        <f>IF($G290="",0,IF(AND(Q$6&gt;=$G290,Q$6&lt;=EDATE($G290,MAX(1,N($E290))-1)),$F290,0))</f>
        <v/>
      </c>
      <c r="R290" s="21">
        <f>IF($G290="",0,IF(AND(R$6&gt;=$G290,R$6&lt;=EDATE($G290,MAX(1,N($E290))-1)),$F290,0))</f>
        <v/>
      </c>
      <c r="S290" s="21">
        <f>IF($G290="",0,IF(AND(S$6&gt;=$G290,S$6&lt;=EDATE($G290,MAX(1,N($E290))-1)),$F290,0))</f>
        <v/>
      </c>
    </row>
    <row r="291">
      <c r="A291" s="14" t="n"/>
      <c r="D291" s="15" t="n"/>
      <c r="F291" s="15">
        <f>IF(D291="","",D291/MAX(1,N(E291)))</f>
        <v/>
      </c>
      <c r="G291" s="20">
        <f>IF(A291="","",EOMONTH(A291,IF(DAY(A291)&gt;=$B$1,1,0)+IF($B$2&lt;=$B$1,1,0)-1)+1)</f>
        <v/>
      </c>
      <c r="H291" s="21">
        <f>IF($G291="",0,IF(AND(H$6&gt;=$G291,H$6&lt;=EDATE($G291,MAX(1,N($E291))-1)),$F291,0))</f>
        <v/>
      </c>
      <c r="I291" s="21">
        <f>IF($G291="",0,IF(AND(I$6&gt;=$G291,I$6&lt;=EDATE($G291,MAX(1,N($E291))-1)),$F291,0))</f>
        <v/>
      </c>
      <c r="J291" s="21">
        <f>IF($G291="",0,IF(AND(J$6&gt;=$G291,J$6&lt;=EDATE($G291,MAX(1,N($E291))-1)),$F291,0))</f>
        <v/>
      </c>
      <c r="K291" s="21">
        <f>IF($G291="",0,IF(AND(K$6&gt;=$G291,K$6&lt;=EDATE($G291,MAX(1,N($E291))-1)),$F291,0))</f>
        <v/>
      </c>
      <c r="L291" s="21">
        <f>IF($G291="",0,IF(AND(L$6&gt;=$G291,L$6&lt;=EDATE($G291,MAX(1,N($E291))-1)),$F291,0))</f>
        <v/>
      </c>
      <c r="M291" s="21">
        <f>IF($G291="",0,IF(AND(M$6&gt;=$G291,M$6&lt;=EDATE($G291,MAX(1,N($E291))-1)),$F291,0))</f>
        <v/>
      </c>
      <c r="N291" s="21">
        <f>IF($G291="",0,IF(AND(N$6&gt;=$G291,N$6&lt;=EDATE($G291,MAX(1,N($E291))-1)),$F291,0))</f>
        <v/>
      </c>
      <c r="O291" s="21">
        <f>IF($G291="",0,IF(AND(O$6&gt;=$G291,O$6&lt;=EDATE($G291,MAX(1,N($E291))-1)),$F291,0))</f>
        <v/>
      </c>
      <c r="P291" s="21">
        <f>IF($G291="",0,IF(AND(P$6&gt;=$G291,P$6&lt;=EDATE($G291,MAX(1,N($E291))-1)),$F291,0))</f>
        <v/>
      </c>
      <c r="Q291" s="21">
        <f>IF($G291="",0,IF(AND(Q$6&gt;=$G291,Q$6&lt;=EDATE($G291,MAX(1,N($E291))-1)),$F291,0))</f>
        <v/>
      </c>
      <c r="R291" s="21">
        <f>IF($G291="",0,IF(AND(R$6&gt;=$G291,R$6&lt;=EDATE($G291,MAX(1,N($E291))-1)),$F291,0))</f>
        <v/>
      </c>
      <c r="S291" s="21">
        <f>IF($G291="",0,IF(AND(S$6&gt;=$G291,S$6&lt;=EDATE($G291,MAX(1,N($E291))-1)),$F291,0))</f>
        <v/>
      </c>
    </row>
    <row r="292">
      <c r="A292" s="14" t="n"/>
      <c r="D292" s="15" t="n"/>
      <c r="F292" s="15">
        <f>IF(D292="","",D292/MAX(1,N(E292)))</f>
        <v/>
      </c>
      <c r="G292" s="20">
        <f>IF(A292="","",EOMONTH(A292,IF(DAY(A292)&gt;=$B$1,1,0)+IF($B$2&lt;=$B$1,1,0)-1)+1)</f>
        <v/>
      </c>
      <c r="H292" s="21">
        <f>IF($G292="",0,IF(AND(H$6&gt;=$G292,H$6&lt;=EDATE($G292,MAX(1,N($E292))-1)),$F292,0))</f>
        <v/>
      </c>
      <c r="I292" s="21">
        <f>IF($G292="",0,IF(AND(I$6&gt;=$G292,I$6&lt;=EDATE($G292,MAX(1,N($E292))-1)),$F292,0))</f>
        <v/>
      </c>
      <c r="J292" s="21">
        <f>IF($G292="",0,IF(AND(J$6&gt;=$G292,J$6&lt;=EDATE($G292,MAX(1,N($E292))-1)),$F292,0))</f>
        <v/>
      </c>
      <c r="K292" s="21">
        <f>IF($G292="",0,IF(AND(K$6&gt;=$G292,K$6&lt;=EDATE($G292,MAX(1,N($E292))-1)),$F292,0))</f>
        <v/>
      </c>
      <c r="L292" s="21">
        <f>IF($G292="",0,IF(AND(L$6&gt;=$G292,L$6&lt;=EDATE($G292,MAX(1,N($E292))-1)),$F292,0))</f>
        <v/>
      </c>
      <c r="M292" s="21">
        <f>IF($G292="",0,IF(AND(M$6&gt;=$G292,M$6&lt;=EDATE($G292,MAX(1,N($E292))-1)),$F292,0))</f>
        <v/>
      </c>
      <c r="N292" s="21">
        <f>IF($G292="",0,IF(AND(N$6&gt;=$G292,N$6&lt;=EDATE($G292,MAX(1,N($E292))-1)),$F292,0))</f>
        <v/>
      </c>
      <c r="O292" s="21">
        <f>IF($G292="",0,IF(AND(O$6&gt;=$G292,O$6&lt;=EDATE($G292,MAX(1,N($E292))-1)),$F292,0))</f>
        <v/>
      </c>
      <c r="P292" s="21">
        <f>IF($G292="",0,IF(AND(P$6&gt;=$G292,P$6&lt;=EDATE($G292,MAX(1,N($E292))-1)),$F292,0))</f>
        <v/>
      </c>
      <c r="Q292" s="21">
        <f>IF($G292="",0,IF(AND(Q$6&gt;=$G292,Q$6&lt;=EDATE($G292,MAX(1,N($E292))-1)),$F292,0))</f>
        <v/>
      </c>
      <c r="R292" s="21">
        <f>IF($G292="",0,IF(AND(R$6&gt;=$G292,R$6&lt;=EDATE($G292,MAX(1,N($E292))-1)),$F292,0))</f>
        <v/>
      </c>
      <c r="S292" s="21">
        <f>IF($G292="",0,IF(AND(S$6&gt;=$G292,S$6&lt;=EDATE($G292,MAX(1,N($E292))-1)),$F292,0))</f>
        <v/>
      </c>
    </row>
    <row r="293">
      <c r="A293" s="14" t="n"/>
      <c r="D293" s="15" t="n"/>
      <c r="F293" s="15">
        <f>IF(D293="","",D293/MAX(1,N(E293)))</f>
        <v/>
      </c>
      <c r="G293" s="20">
        <f>IF(A293="","",EOMONTH(A293,IF(DAY(A293)&gt;=$B$1,1,0)+IF($B$2&lt;=$B$1,1,0)-1)+1)</f>
        <v/>
      </c>
      <c r="H293" s="21">
        <f>IF($G293="",0,IF(AND(H$6&gt;=$G293,H$6&lt;=EDATE($G293,MAX(1,N($E293))-1)),$F293,0))</f>
        <v/>
      </c>
      <c r="I293" s="21">
        <f>IF($G293="",0,IF(AND(I$6&gt;=$G293,I$6&lt;=EDATE($G293,MAX(1,N($E293))-1)),$F293,0))</f>
        <v/>
      </c>
      <c r="J293" s="21">
        <f>IF($G293="",0,IF(AND(J$6&gt;=$G293,J$6&lt;=EDATE($G293,MAX(1,N($E293))-1)),$F293,0))</f>
        <v/>
      </c>
      <c r="K293" s="21">
        <f>IF($G293="",0,IF(AND(K$6&gt;=$G293,K$6&lt;=EDATE($G293,MAX(1,N($E293))-1)),$F293,0))</f>
        <v/>
      </c>
      <c r="L293" s="21">
        <f>IF($G293="",0,IF(AND(L$6&gt;=$G293,L$6&lt;=EDATE($G293,MAX(1,N($E293))-1)),$F293,0))</f>
        <v/>
      </c>
      <c r="M293" s="21">
        <f>IF($G293="",0,IF(AND(M$6&gt;=$G293,M$6&lt;=EDATE($G293,MAX(1,N($E293))-1)),$F293,0))</f>
        <v/>
      </c>
      <c r="N293" s="21">
        <f>IF($G293="",0,IF(AND(N$6&gt;=$G293,N$6&lt;=EDATE($G293,MAX(1,N($E293))-1)),$F293,0))</f>
        <v/>
      </c>
      <c r="O293" s="21">
        <f>IF($G293="",0,IF(AND(O$6&gt;=$G293,O$6&lt;=EDATE($G293,MAX(1,N($E293))-1)),$F293,0))</f>
        <v/>
      </c>
      <c r="P293" s="21">
        <f>IF($G293="",0,IF(AND(P$6&gt;=$G293,P$6&lt;=EDATE($G293,MAX(1,N($E293))-1)),$F293,0))</f>
        <v/>
      </c>
      <c r="Q293" s="21">
        <f>IF($G293="",0,IF(AND(Q$6&gt;=$G293,Q$6&lt;=EDATE($G293,MAX(1,N($E293))-1)),$F293,0))</f>
        <v/>
      </c>
      <c r="R293" s="21">
        <f>IF($G293="",0,IF(AND(R$6&gt;=$G293,R$6&lt;=EDATE($G293,MAX(1,N($E293))-1)),$F293,0))</f>
        <v/>
      </c>
      <c r="S293" s="21">
        <f>IF($G293="",0,IF(AND(S$6&gt;=$G293,S$6&lt;=EDATE($G293,MAX(1,N($E293))-1)),$F293,0))</f>
        <v/>
      </c>
    </row>
    <row r="294">
      <c r="A294" s="14" t="n"/>
      <c r="D294" s="15" t="n"/>
      <c r="F294" s="15">
        <f>IF(D294="","",D294/MAX(1,N(E294)))</f>
        <v/>
      </c>
      <c r="G294" s="20">
        <f>IF(A294="","",EOMONTH(A294,IF(DAY(A294)&gt;=$B$1,1,0)+IF($B$2&lt;=$B$1,1,0)-1)+1)</f>
        <v/>
      </c>
      <c r="H294" s="21">
        <f>IF($G294="",0,IF(AND(H$6&gt;=$G294,H$6&lt;=EDATE($G294,MAX(1,N($E294))-1)),$F294,0))</f>
        <v/>
      </c>
      <c r="I294" s="21">
        <f>IF($G294="",0,IF(AND(I$6&gt;=$G294,I$6&lt;=EDATE($G294,MAX(1,N($E294))-1)),$F294,0))</f>
        <v/>
      </c>
      <c r="J294" s="21">
        <f>IF($G294="",0,IF(AND(J$6&gt;=$G294,J$6&lt;=EDATE($G294,MAX(1,N($E294))-1)),$F294,0))</f>
        <v/>
      </c>
      <c r="K294" s="21">
        <f>IF($G294="",0,IF(AND(K$6&gt;=$G294,K$6&lt;=EDATE($G294,MAX(1,N($E294))-1)),$F294,0))</f>
        <v/>
      </c>
      <c r="L294" s="21">
        <f>IF($G294="",0,IF(AND(L$6&gt;=$G294,L$6&lt;=EDATE($G294,MAX(1,N($E294))-1)),$F294,0))</f>
        <v/>
      </c>
      <c r="M294" s="21">
        <f>IF($G294="",0,IF(AND(M$6&gt;=$G294,M$6&lt;=EDATE($G294,MAX(1,N($E294))-1)),$F294,0))</f>
        <v/>
      </c>
      <c r="N294" s="21">
        <f>IF($G294="",0,IF(AND(N$6&gt;=$G294,N$6&lt;=EDATE($G294,MAX(1,N($E294))-1)),$F294,0))</f>
        <v/>
      </c>
      <c r="O294" s="21">
        <f>IF($G294="",0,IF(AND(O$6&gt;=$G294,O$6&lt;=EDATE($G294,MAX(1,N($E294))-1)),$F294,0))</f>
        <v/>
      </c>
      <c r="P294" s="21">
        <f>IF($G294="",0,IF(AND(P$6&gt;=$G294,P$6&lt;=EDATE($G294,MAX(1,N($E294))-1)),$F294,0))</f>
        <v/>
      </c>
      <c r="Q294" s="21">
        <f>IF($G294="",0,IF(AND(Q$6&gt;=$G294,Q$6&lt;=EDATE($G294,MAX(1,N($E294))-1)),$F294,0))</f>
        <v/>
      </c>
      <c r="R294" s="21">
        <f>IF($G294="",0,IF(AND(R$6&gt;=$G294,R$6&lt;=EDATE($G294,MAX(1,N($E294))-1)),$F294,0))</f>
        <v/>
      </c>
      <c r="S294" s="21">
        <f>IF($G294="",0,IF(AND(S$6&gt;=$G294,S$6&lt;=EDATE($G294,MAX(1,N($E294))-1)),$F294,0))</f>
        <v/>
      </c>
    </row>
    <row r="295">
      <c r="A295" s="14" t="n"/>
      <c r="D295" s="15" t="n"/>
      <c r="F295" s="15">
        <f>IF(D295="","",D295/MAX(1,N(E295)))</f>
        <v/>
      </c>
      <c r="G295" s="20">
        <f>IF(A295="","",EOMONTH(A295,IF(DAY(A295)&gt;=$B$1,1,0)+IF($B$2&lt;=$B$1,1,0)-1)+1)</f>
        <v/>
      </c>
      <c r="H295" s="21">
        <f>IF($G295="",0,IF(AND(H$6&gt;=$G295,H$6&lt;=EDATE($G295,MAX(1,N($E295))-1)),$F295,0))</f>
        <v/>
      </c>
      <c r="I295" s="21">
        <f>IF($G295="",0,IF(AND(I$6&gt;=$G295,I$6&lt;=EDATE($G295,MAX(1,N($E295))-1)),$F295,0))</f>
        <v/>
      </c>
      <c r="J295" s="21">
        <f>IF($G295="",0,IF(AND(J$6&gt;=$G295,J$6&lt;=EDATE($G295,MAX(1,N($E295))-1)),$F295,0))</f>
        <v/>
      </c>
      <c r="K295" s="21">
        <f>IF($G295="",0,IF(AND(K$6&gt;=$G295,K$6&lt;=EDATE($G295,MAX(1,N($E295))-1)),$F295,0))</f>
        <v/>
      </c>
      <c r="L295" s="21">
        <f>IF($G295="",0,IF(AND(L$6&gt;=$G295,L$6&lt;=EDATE($G295,MAX(1,N($E295))-1)),$F295,0))</f>
        <v/>
      </c>
      <c r="M295" s="21">
        <f>IF($G295="",0,IF(AND(M$6&gt;=$G295,M$6&lt;=EDATE($G295,MAX(1,N($E295))-1)),$F295,0))</f>
        <v/>
      </c>
      <c r="N295" s="21">
        <f>IF($G295="",0,IF(AND(N$6&gt;=$G295,N$6&lt;=EDATE($G295,MAX(1,N($E295))-1)),$F295,0))</f>
        <v/>
      </c>
      <c r="O295" s="21">
        <f>IF($G295="",0,IF(AND(O$6&gt;=$G295,O$6&lt;=EDATE($G295,MAX(1,N($E295))-1)),$F295,0))</f>
        <v/>
      </c>
      <c r="P295" s="21">
        <f>IF($G295="",0,IF(AND(P$6&gt;=$G295,P$6&lt;=EDATE($G295,MAX(1,N($E295))-1)),$F295,0))</f>
        <v/>
      </c>
      <c r="Q295" s="21">
        <f>IF($G295="",0,IF(AND(Q$6&gt;=$G295,Q$6&lt;=EDATE($G295,MAX(1,N($E295))-1)),$F295,0))</f>
        <v/>
      </c>
      <c r="R295" s="21">
        <f>IF($G295="",0,IF(AND(R$6&gt;=$G295,R$6&lt;=EDATE($G295,MAX(1,N($E295))-1)),$F295,0))</f>
        <v/>
      </c>
      <c r="S295" s="21">
        <f>IF($G295="",0,IF(AND(S$6&gt;=$G295,S$6&lt;=EDATE($G295,MAX(1,N($E295))-1)),$F295,0))</f>
        <v/>
      </c>
    </row>
    <row r="296">
      <c r="A296" s="14" t="n"/>
      <c r="D296" s="15" t="n"/>
      <c r="F296" s="15">
        <f>IF(D296="","",D296/MAX(1,N(E296)))</f>
        <v/>
      </c>
      <c r="G296" s="20">
        <f>IF(A296="","",EOMONTH(A296,IF(DAY(A296)&gt;=$B$1,1,0)+IF($B$2&lt;=$B$1,1,0)-1)+1)</f>
        <v/>
      </c>
      <c r="H296" s="21">
        <f>IF($G296="",0,IF(AND(H$6&gt;=$G296,H$6&lt;=EDATE($G296,MAX(1,N($E296))-1)),$F296,0))</f>
        <v/>
      </c>
      <c r="I296" s="21">
        <f>IF($G296="",0,IF(AND(I$6&gt;=$G296,I$6&lt;=EDATE($G296,MAX(1,N($E296))-1)),$F296,0))</f>
        <v/>
      </c>
      <c r="J296" s="21">
        <f>IF($G296="",0,IF(AND(J$6&gt;=$G296,J$6&lt;=EDATE($G296,MAX(1,N($E296))-1)),$F296,0))</f>
        <v/>
      </c>
      <c r="K296" s="21">
        <f>IF($G296="",0,IF(AND(K$6&gt;=$G296,K$6&lt;=EDATE($G296,MAX(1,N($E296))-1)),$F296,0))</f>
        <v/>
      </c>
      <c r="L296" s="21">
        <f>IF($G296="",0,IF(AND(L$6&gt;=$G296,L$6&lt;=EDATE($G296,MAX(1,N($E296))-1)),$F296,0))</f>
        <v/>
      </c>
      <c r="M296" s="21">
        <f>IF($G296="",0,IF(AND(M$6&gt;=$G296,M$6&lt;=EDATE($G296,MAX(1,N($E296))-1)),$F296,0))</f>
        <v/>
      </c>
      <c r="N296" s="21">
        <f>IF($G296="",0,IF(AND(N$6&gt;=$G296,N$6&lt;=EDATE($G296,MAX(1,N($E296))-1)),$F296,0))</f>
        <v/>
      </c>
      <c r="O296" s="21">
        <f>IF($G296="",0,IF(AND(O$6&gt;=$G296,O$6&lt;=EDATE($G296,MAX(1,N($E296))-1)),$F296,0))</f>
        <v/>
      </c>
      <c r="P296" s="21">
        <f>IF($G296="",0,IF(AND(P$6&gt;=$G296,P$6&lt;=EDATE($G296,MAX(1,N($E296))-1)),$F296,0))</f>
        <v/>
      </c>
      <c r="Q296" s="21">
        <f>IF($G296="",0,IF(AND(Q$6&gt;=$G296,Q$6&lt;=EDATE($G296,MAX(1,N($E296))-1)),$F296,0))</f>
        <v/>
      </c>
      <c r="R296" s="21">
        <f>IF($G296="",0,IF(AND(R$6&gt;=$G296,R$6&lt;=EDATE($G296,MAX(1,N($E296))-1)),$F296,0))</f>
        <v/>
      </c>
      <c r="S296" s="21">
        <f>IF($G296="",0,IF(AND(S$6&gt;=$G296,S$6&lt;=EDATE($G296,MAX(1,N($E296))-1)),$F296,0))</f>
        <v/>
      </c>
    </row>
    <row r="297">
      <c r="A297" s="14" t="n"/>
      <c r="D297" s="15" t="n"/>
      <c r="F297" s="15">
        <f>IF(D297="","",D297/MAX(1,N(E297)))</f>
        <v/>
      </c>
      <c r="G297" s="20">
        <f>IF(A297="","",EOMONTH(A297,IF(DAY(A297)&gt;=$B$1,1,0)+IF($B$2&lt;=$B$1,1,0)-1)+1)</f>
        <v/>
      </c>
      <c r="H297" s="21">
        <f>IF($G297="",0,IF(AND(H$6&gt;=$G297,H$6&lt;=EDATE($G297,MAX(1,N($E297))-1)),$F297,0))</f>
        <v/>
      </c>
      <c r="I297" s="21">
        <f>IF($G297="",0,IF(AND(I$6&gt;=$G297,I$6&lt;=EDATE($G297,MAX(1,N($E297))-1)),$F297,0))</f>
        <v/>
      </c>
      <c r="J297" s="21">
        <f>IF($G297="",0,IF(AND(J$6&gt;=$G297,J$6&lt;=EDATE($G297,MAX(1,N($E297))-1)),$F297,0))</f>
        <v/>
      </c>
      <c r="K297" s="21">
        <f>IF($G297="",0,IF(AND(K$6&gt;=$G297,K$6&lt;=EDATE($G297,MAX(1,N($E297))-1)),$F297,0))</f>
        <v/>
      </c>
      <c r="L297" s="21">
        <f>IF($G297="",0,IF(AND(L$6&gt;=$G297,L$6&lt;=EDATE($G297,MAX(1,N($E297))-1)),$F297,0))</f>
        <v/>
      </c>
      <c r="M297" s="21">
        <f>IF($G297="",0,IF(AND(M$6&gt;=$G297,M$6&lt;=EDATE($G297,MAX(1,N($E297))-1)),$F297,0))</f>
        <v/>
      </c>
      <c r="N297" s="21">
        <f>IF($G297="",0,IF(AND(N$6&gt;=$G297,N$6&lt;=EDATE($G297,MAX(1,N($E297))-1)),$F297,0))</f>
        <v/>
      </c>
      <c r="O297" s="21">
        <f>IF($G297="",0,IF(AND(O$6&gt;=$G297,O$6&lt;=EDATE($G297,MAX(1,N($E297))-1)),$F297,0))</f>
        <v/>
      </c>
      <c r="P297" s="21">
        <f>IF($G297="",0,IF(AND(P$6&gt;=$G297,P$6&lt;=EDATE($G297,MAX(1,N($E297))-1)),$F297,0))</f>
        <v/>
      </c>
      <c r="Q297" s="21">
        <f>IF($G297="",0,IF(AND(Q$6&gt;=$G297,Q$6&lt;=EDATE($G297,MAX(1,N($E297))-1)),$F297,0))</f>
        <v/>
      </c>
      <c r="R297" s="21">
        <f>IF($G297="",0,IF(AND(R$6&gt;=$G297,R$6&lt;=EDATE($G297,MAX(1,N($E297))-1)),$F297,0))</f>
        <v/>
      </c>
      <c r="S297" s="21">
        <f>IF($G297="",0,IF(AND(S$6&gt;=$G297,S$6&lt;=EDATE($G297,MAX(1,N($E297))-1)),$F297,0))</f>
        <v/>
      </c>
    </row>
    <row r="298">
      <c r="A298" s="14" t="n"/>
      <c r="D298" s="15" t="n"/>
      <c r="F298" s="15">
        <f>IF(D298="","",D298/MAX(1,N(E298)))</f>
        <v/>
      </c>
      <c r="G298" s="20">
        <f>IF(A298="","",EOMONTH(A298,IF(DAY(A298)&gt;=$B$1,1,0)+IF($B$2&lt;=$B$1,1,0)-1)+1)</f>
        <v/>
      </c>
      <c r="H298" s="21">
        <f>IF($G298="",0,IF(AND(H$6&gt;=$G298,H$6&lt;=EDATE($G298,MAX(1,N($E298))-1)),$F298,0))</f>
        <v/>
      </c>
      <c r="I298" s="21">
        <f>IF($G298="",0,IF(AND(I$6&gt;=$G298,I$6&lt;=EDATE($G298,MAX(1,N($E298))-1)),$F298,0))</f>
        <v/>
      </c>
      <c r="J298" s="21">
        <f>IF($G298="",0,IF(AND(J$6&gt;=$G298,J$6&lt;=EDATE($G298,MAX(1,N($E298))-1)),$F298,0))</f>
        <v/>
      </c>
      <c r="K298" s="21">
        <f>IF($G298="",0,IF(AND(K$6&gt;=$G298,K$6&lt;=EDATE($G298,MAX(1,N($E298))-1)),$F298,0))</f>
        <v/>
      </c>
      <c r="L298" s="21">
        <f>IF($G298="",0,IF(AND(L$6&gt;=$G298,L$6&lt;=EDATE($G298,MAX(1,N($E298))-1)),$F298,0))</f>
        <v/>
      </c>
      <c r="M298" s="21">
        <f>IF($G298="",0,IF(AND(M$6&gt;=$G298,M$6&lt;=EDATE($G298,MAX(1,N($E298))-1)),$F298,0))</f>
        <v/>
      </c>
      <c r="N298" s="21">
        <f>IF($G298="",0,IF(AND(N$6&gt;=$G298,N$6&lt;=EDATE($G298,MAX(1,N($E298))-1)),$F298,0))</f>
        <v/>
      </c>
      <c r="O298" s="21">
        <f>IF($G298="",0,IF(AND(O$6&gt;=$G298,O$6&lt;=EDATE($G298,MAX(1,N($E298))-1)),$F298,0))</f>
        <v/>
      </c>
      <c r="P298" s="21">
        <f>IF($G298="",0,IF(AND(P$6&gt;=$G298,P$6&lt;=EDATE($G298,MAX(1,N($E298))-1)),$F298,0))</f>
        <v/>
      </c>
      <c r="Q298" s="21">
        <f>IF($G298="",0,IF(AND(Q$6&gt;=$G298,Q$6&lt;=EDATE($G298,MAX(1,N($E298))-1)),$F298,0))</f>
        <v/>
      </c>
      <c r="R298" s="21">
        <f>IF($G298="",0,IF(AND(R$6&gt;=$G298,R$6&lt;=EDATE($G298,MAX(1,N($E298))-1)),$F298,0))</f>
        <v/>
      </c>
      <c r="S298" s="21">
        <f>IF($G298="",0,IF(AND(S$6&gt;=$G298,S$6&lt;=EDATE($G298,MAX(1,N($E298))-1)),$F298,0))</f>
        <v/>
      </c>
    </row>
    <row r="299">
      <c r="A299" s="14" t="n"/>
      <c r="D299" s="15" t="n"/>
      <c r="F299" s="15">
        <f>IF(D299="","",D299/MAX(1,N(E299)))</f>
        <v/>
      </c>
      <c r="G299" s="20">
        <f>IF(A299="","",EOMONTH(A299,IF(DAY(A299)&gt;=$B$1,1,0)+IF($B$2&lt;=$B$1,1,0)-1)+1)</f>
        <v/>
      </c>
      <c r="H299" s="21">
        <f>IF($G299="",0,IF(AND(H$6&gt;=$G299,H$6&lt;=EDATE($G299,MAX(1,N($E299))-1)),$F299,0))</f>
        <v/>
      </c>
      <c r="I299" s="21">
        <f>IF($G299="",0,IF(AND(I$6&gt;=$G299,I$6&lt;=EDATE($G299,MAX(1,N($E299))-1)),$F299,0))</f>
        <v/>
      </c>
      <c r="J299" s="21">
        <f>IF($G299="",0,IF(AND(J$6&gt;=$G299,J$6&lt;=EDATE($G299,MAX(1,N($E299))-1)),$F299,0))</f>
        <v/>
      </c>
      <c r="K299" s="21">
        <f>IF($G299="",0,IF(AND(K$6&gt;=$G299,K$6&lt;=EDATE($G299,MAX(1,N($E299))-1)),$F299,0))</f>
        <v/>
      </c>
      <c r="L299" s="21">
        <f>IF($G299="",0,IF(AND(L$6&gt;=$G299,L$6&lt;=EDATE($G299,MAX(1,N($E299))-1)),$F299,0))</f>
        <v/>
      </c>
      <c r="M299" s="21">
        <f>IF($G299="",0,IF(AND(M$6&gt;=$G299,M$6&lt;=EDATE($G299,MAX(1,N($E299))-1)),$F299,0))</f>
        <v/>
      </c>
      <c r="N299" s="21">
        <f>IF($G299="",0,IF(AND(N$6&gt;=$G299,N$6&lt;=EDATE($G299,MAX(1,N($E299))-1)),$F299,0))</f>
        <v/>
      </c>
      <c r="O299" s="21">
        <f>IF($G299="",0,IF(AND(O$6&gt;=$G299,O$6&lt;=EDATE($G299,MAX(1,N($E299))-1)),$F299,0))</f>
        <v/>
      </c>
      <c r="P299" s="21">
        <f>IF($G299="",0,IF(AND(P$6&gt;=$G299,P$6&lt;=EDATE($G299,MAX(1,N($E299))-1)),$F299,0))</f>
        <v/>
      </c>
      <c r="Q299" s="21">
        <f>IF($G299="",0,IF(AND(Q$6&gt;=$G299,Q$6&lt;=EDATE($G299,MAX(1,N($E299))-1)),$F299,0))</f>
        <v/>
      </c>
      <c r="R299" s="21">
        <f>IF($G299="",0,IF(AND(R$6&gt;=$G299,R$6&lt;=EDATE($G299,MAX(1,N($E299))-1)),$F299,0))</f>
        <v/>
      </c>
      <c r="S299" s="21">
        <f>IF($G299="",0,IF(AND(S$6&gt;=$G299,S$6&lt;=EDATE($G299,MAX(1,N($E299))-1)),$F299,0))</f>
        <v/>
      </c>
    </row>
    <row r="300">
      <c r="A300" s="14" t="n"/>
      <c r="D300" s="15" t="n"/>
      <c r="F300" s="15">
        <f>IF(D300="","",D300/MAX(1,N(E300)))</f>
        <v/>
      </c>
      <c r="G300" s="20">
        <f>IF(A300="","",EOMONTH(A300,IF(DAY(A300)&gt;=$B$1,1,0)+IF($B$2&lt;=$B$1,1,0)-1)+1)</f>
        <v/>
      </c>
      <c r="H300" s="21">
        <f>IF($G300="",0,IF(AND(H$6&gt;=$G300,H$6&lt;=EDATE($G300,MAX(1,N($E300))-1)),$F300,0))</f>
        <v/>
      </c>
      <c r="I300" s="21">
        <f>IF($G300="",0,IF(AND(I$6&gt;=$G300,I$6&lt;=EDATE($G300,MAX(1,N($E300))-1)),$F300,0))</f>
        <v/>
      </c>
      <c r="J300" s="21">
        <f>IF($G300="",0,IF(AND(J$6&gt;=$G300,J$6&lt;=EDATE($G300,MAX(1,N($E300))-1)),$F300,0))</f>
        <v/>
      </c>
      <c r="K300" s="21">
        <f>IF($G300="",0,IF(AND(K$6&gt;=$G300,K$6&lt;=EDATE($G300,MAX(1,N($E300))-1)),$F300,0))</f>
        <v/>
      </c>
      <c r="L300" s="21">
        <f>IF($G300="",0,IF(AND(L$6&gt;=$G300,L$6&lt;=EDATE($G300,MAX(1,N($E300))-1)),$F300,0))</f>
        <v/>
      </c>
      <c r="M300" s="21">
        <f>IF($G300="",0,IF(AND(M$6&gt;=$G300,M$6&lt;=EDATE($G300,MAX(1,N($E300))-1)),$F300,0))</f>
        <v/>
      </c>
      <c r="N300" s="21">
        <f>IF($G300="",0,IF(AND(N$6&gt;=$G300,N$6&lt;=EDATE($G300,MAX(1,N($E300))-1)),$F300,0))</f>
        <v/>
      </c>
      <c r="O300" s="21">
        <f>IF($G300="",0,IF(AND(O$6&gt;=$G300,O$6&lt;=EDATE($G300,MAX(1,N($E300))-1)),$F300,0))</f>
        <v/>
      </c>
      <c r="P300" s="21">
        <f>IF($G300="",0,IF(AND(P$6&gt;=$G300,P$6&lt;=EDATE($G300,MAX(1,N($E300))-1)),$F300,0))</f>
        <v/>
      </c>
      <c r="Q300" s="21">
        <f>IF($G300="",0,IF(AND(Q$6&gt;=$G300,Q$6&lt;=EDATE($G300,MAX(1,N($E300))-1)),$F300,0))</f>
        <v/>
      </c>
      <c r="R300" s="21">
        <f>IF($G300="",0,IF(AND(R$6&gt;=$G300,R$6&lt;=EDATE($G300,MAX(1,N($E300))-1)),$F300,0))</f>
        <v/>
      </c>
      <c r="S300" s="21">
        <f>IF($G300="",0,IF(AND(S$6&gt;=$G300,S$6&lt;=EDATE($G300,MAX(1,N($E300))-1)),$F300,0))</f>
        <v/>
      </c>
    </row>
    <row r="301">
      <c r="A301" s="14" t="n"/>
      <c r="D301" s="15" t="n"/>
      <c r="F301" s="15">
        <f>IF(D301="","",D301/MAX(1,N(E301)))</f>
        <v/>
      </c>
      <c r="G301" s="20">
        <f>IF(A301="","",EOMONTH(A301,IF(DAY(A301)&gt;=$B$1,1,0)+IF($B$2&lt;=$B$1,1,0)-1)+1)</f>
        <v/>
      </c>
      <c r="H301" s="21">
        <f>IF($G301="",0,IF(AND(H$6&gt;=$G301,H$6&lt;=EDATE($G301,MAX(1,N($E301))-1)),$F301,0))</f>
        <v/>
      </c>
      <c r="I301" s="21">
        <f>IF($G301="",0,IF(AND(I$6&gt;=$G301,I$6&lt;=EDATE($G301,MAX(1,N($E301))-1)),$F301,0))</f>
        <v/>
      </c>
      <c r="J301" s="21">
        <f>IF($G301="",0,IF(AND(J$6&gt;=$G301,J$6&lt;=EDATE($G301,MAX(1,N($E301))-1)),$F301,0))</f>
        <v/>
      </c>
      <c r="K301" s="21">
        <f>IF($G301="",0,IF(AND(K$6&gt;=$G301,K$6&lt;=EDATE($G301,MAX(1,N($E301))-1)),$F301,0))</f>
        <v/>
      </c>
      <c r="L301" s="21">
        <f>IF($G301="",0,IF(AND(L$6&gt;=$G301,L$6&lt;=EDATE($G301,MAX(1,N($E301))-1)),$F301,0))</f>
        <v/>
      </c>
      <c r="M301" s="21">
        <f>IF($G301="",0,IF(AND(M$6&gt;=$G301,M$6&lt;=EDATE($G301,MAX(1,N($E301))-1)),$F301,0))</f>
        <v/>
      </c>
      <c r="N301" s="21">
        <f>IF($G301="",0,IF(AND(N$6&gt;=$G301,N$6&lt;=EDATE($G301,MAX(1,N($E301))-1)),$F301,0))</f>
        <v/>
      </c>
      <c r="O301" s="21">
        <f>IF($G301="",0,IF(AND(O$6&gt;=$G301,O$6&lt;=EDATE($G301,MAX(1,N($E301))-1)),$F301,0))</f>
        <v/>
      </c>
      <c r="P301" s="21">
        <f>IF($G301="",0,IF(AND(P$6&gt;=$G301,P$6&lt;=EDATE($G301,MAX(1,N($E301))-1)),$F301,0))</f>
        <v/>
      </c>
      <c r="Q301" s="21">
        <f>IF($G301="",0,IF(AND(Q$6&gt;=$G301,Q$6&lt;=EDATE($G301,MAX(1,N($E301))-1)),$F301,0))</f>
        <v/>
      </c>
      <c r="R301" s="21">
        <f>IF($G301="",0,IF(AND(R$6&gt;=$G301,R$6&lt;=EDATE($G301,MAX(1,N($E301))-1)),$F301,0))</f>
        <v/>
      </c>
      <c r="S301" s="21">
        <f>IF($G301="",0,IF(AND(S$6&gt;=$G301,S$6&lt;=EDATE($G301,MAX(1,N($E301))-1)),$F301,0))</f>
        <v/>
      </c>
    </row>
    <row r="302">
      <c r="A302" s="14" t="n"/>
      <c r="D302" s="15" t="n"/>
      <c r="F302" s="15">
        <f>IF(D302="","",D302/MAX(1,N(E302)))</f>
        <v/>
      </c>
      <c r="G302" s="20">
        <f>IF(A302="","",EOMONTH(A302,IF(DAY(A302)&gt;=$B$1,1,0)+IF($B$2&lt;=$B$1,1,0)-1)+1)</f>
        <v/>
      </c>
      <c r="H302" s="21">
        <f>IF($G302="",0,IF(AND(H$6&gt;=$G302,H$6&lt;=EDATE($G302,MAX(1,N($E302))-1)),$F302,0))</f>
        <v/>
      </c>
      <c r="I302" s="21">
        <f>IF($G302="",0,IF(AND(I$6&gt;=$G302,I$6&lt;=EDATE($G302,MAX(1,N($E302))-1)),$F302,0))</f>
        <v/>
      </c>
      <c r="J302" s="21">
        <f>IF($G302="",0,IF(AND(J$6&gt;=$G302,J$6&lt;=EDATE($G302,MAX(1,N($E302))-1)),$F302,0))</f>
        <v/>
      </c>
      <c r="K302" s="21">
        <f>IF($G302="",0,IF(AND(K$6&gt;=$G302,K$6&lt;=EDATE($G302,MAX(1,N($E302))-1)),$F302,0))</f>
        <v/>
      </c>
      <c r="L302" s="21">
        <f>IF($G302="",0,IF(AND(L$6&gt;=$G302,L$6&lt;=EDATE($G302,MAX(1,N($E302))-1)),$F302,0))</f>
        <v/>
      </c>
      <c r="M302" s="21">
        <f>IF($G302="",0,IF(AND(M$6&gt;=$G302,M$6&lt;=EDATE($G302,MAX(1,N($E302))-1)),$F302,0))</f>
        <v/>
      </c>
      <c r="N302" s="21">
        <f>IF($G302="",0,IF(AND(N$6&gt;=$G302,N$6&lt;=EDATE($G302,MAX(1,N($E302))-1)),$F302,0))</f>
        <v/>
      </c>
      <c r="O302" s="21">
        <f>IF($G302="",0,IF(AND(O$6&gt;=$G302,O$6&lt;=EDATE($G302,MAX(1,N($E302))-1)),$F302,0))</f>
        <v/>
      </c>
      <c r="P302" s="21">
        <f>IF($G302="",0,IF(AND(P$6&gt;=$G302,P$6&lt;=EDATE($G302,MAX(1,N($E302))-1)),$F302,0))</f>
        <v/>
      </c>
      <c r="Q302" s="21">
        <f>IF($G302="",0,IF(AND(Q$6&gt;=$G302,Q$6&lt;=EDATE($G302,MAX(1,N($E302))-1)),$F302,0))</f>
        <v/>
      </c>
      <c r="R302" s="21">
        <f>IF($G302="",0,IF(AND(R$6&gt;=$G302,R$6&lt;=EDATE($G302,MAX(1,N($E302))-1)),$F302,0))</f>
        <v/>
      </c>
      <c r="S302" s="21">
        <f>IF($G302="",0,IF(AND(S$6&gt;=$G302,S$6&lt;=EDATE($G302,MAX(1,N($E302))-1)),$F302,0))</f>
        <v/>
      </c>
    </row>
    <row r="303">
      <c r="A303" s="14" t="n"/>
      <c r="D303" s="15" t="n"/>
      <c r="F303" s="15">
        <f>IF(D303="","",D303/MAX(1,N(E303)))</f>
        <v/>
      </c>
      <c r="G303" s="20">
        <f>IF(A303="","",EOMONTH(A303,IF(DAY(A303)&gt;=$B$1,1,0)+IF($B$2&lt;=$B$1,1,0)-1)+1)</f>
        <v/>
      </c>
      <c r="H303" s="21">
        <f>IF($G303="",0,IF(AND(H$6&gt;=$G303,H$6&lt;=EDATE($G303,MAX(1,N($E303))-1)),$F303,0))</f>
        <v/>
      </c>
      <c r="I303" s="21">
        <f>IF($G303="",0,IF(AND(I$6&gt;=$G303,I$6&lt;=EDATE($G303,MAX(1,N($E303))-1)),$F303,0))</f>
        <v/>
      </c>
      <c r="J303" s="21">
        <f>IF($G303="",0,IF(AND(J$6&gt;=$G303,J$6&lt;=EDATE($G303,MAX(1,N($E303))-1)),$F303,0))</f>
        <v/>
      </c>
      <c r="K303" s="21">
        <f>IF($G303="",0,IF(AND(K$6&gt;=$G303,K$6&lt;=EDATE($G303,MAX(1,N($E303))-1)),$F303,0))</f>
        <v/>
      </c>
      <c r="L303" s="21">
        <f>IF($G303="",0,IF(AND(L$6&gt;=$G303,L$6&lt;=EDATE($G303,MAX(1,N($E303))-1)),$F303,0))</f>
        <v/>
      </c>
      <c r="M303" s="21">
        <f>IF($G303="",0,IF(AND(M$6&gt;=$G303,M$6&lt;=EDATE($G303,MAX(1,N($E303))-1)),$F303,0))</f>
        <v/>
      </c>
      <c r="N303" s="21">
        <f>IF($G303="",0,IF(AND(N$6&gt;=$G303,N$6&lt;=EDATE($G303,MAX(1,N($E303))-1)),$F303,0))</f>
        <v/>
      </c>
      <c r="O303" s="21">
        <f>IF($G303="",0,IF(AND(O$6&gt;=$G303,O$6&lt;=EDATE($G303,MAX(1,N($E303))-1)),$F303,0))</f>
        <v/>
      </c>
      <c r="P303" s="21">
        <f>IF($G303="",0,IF(AND(P$6&gt;=$G303,P$6&lt;=EDATE($G303,MAX(1,N($E303))-1)),$F303,0))</f>
        <v/>
      </c>
      <c r="Q303" s="21">
        <f>IF($G303="",0,IF(AND(Q$6&gt;=$G303,Q$6&lt;=EDATE($G303,MAX(1,N($E303))-1)),$F303,0))</f>
        <v/>
      </c>
      <c r="R303" s="21">
        <f>IF($G303="",0,IF(AND(R$6&gt;=$G303,R$6&lt;=EDATE($G303,MAX(1,N($E303))-1)),$F303,0))</f>
        <v/>
      </c>
      <c r="S303" s="21">
        <f>IF($G303="",0,IF(AND(S$6&gt;=$G303,S$6&lt;=EDATE($G303,MAX(1,N($E303))-1)),$F303,0))</f>
        <v/>
      </c>
    </row>
    <row r="304">
      <c r="A304" s="14" t="n"/>
      <c r="D304" s="15" t="n"/>
      <c r="F304" s="15">
        <f>IF(D304="","",D304/MAX(1,N(E304)))</f>
        <v/>
      </c>
      <c r="G304" s="20">
        <f>IF(A304="","",EOMONTH(A304,IF(DAY(A304)&gt;=$B$1,1,0)+IF($B$2&lt;=$B$1,1,0)-1)+1)</f>
        <v/>
      </c>
      <c r="H304" s="21">
        <f>IF($G304="",0,IF(AND(H$6&gt;=$G304,H$6&lt;=EDATE($G304,MAX(1,N($E304))-1)),$F304,0))</f>
        <v/>
      </c>
      <c r="I304" s="21">
        <f>IF($G304="",0,IF(AND(I$6&gt;=$G304,I$6&lt;=EDATE($G304,MAX(1,N($E304))-1)),$F304,0))</f>
        <v/>
      </c>
      <c r="J304" s="21">
        <f>IF($G304="",0,IF(AND(J$6&gt;=$G304,J$6&lt;=EDATE($G304,MAX(1,N($E304))-1)),$F304,0))</f>
        <v/>
      </c>
      <c r="K304" s="21">
        <f>IF($G304="",0,IF(AND(K$6&gt;=$G304,K$6&lt;=EDATE($G304,MAX(1,N($E304))-1)),$F304,0))</f>
        <v/>
      </c>
      <c r="L304" s="21">
        <f>IF($G304="",0,IF(AND(L$6&gt;=$G304,L$6&lt;=EDATE($G304,MAX(1,N($E304))-1)),$F304,0))</f>
        <v/>
      </c>
      <c r="M304" s="21">
        <f>IF($G304="",0,IF(AND(M$6&gt;=$G304,M$6&lt;=EDATE($G304,MAX(1,N($E304))-1)),$F304,0))</f>
        <v/>
      </c>
      <c r="N304" s="21">
        <f>IF($G304="",0,IF(AND(N$6&gt;=$G304,N$6&lt;=EDATE($G304,MAX(1,N($E304))-1)),$F304,0))</f>
        <v/>
      </c>
      <c r="O304" s="21">
        <f>IF($G304="",0,IF(AND(O$6&gt;=$G304,O$6&lt;=EDATE($G304,MAX(1,N($E304))-1)),$F304,0))</f>
        <v/>
      </c>
      <c r="P304" s="21">
        <f>IF($G304="",0,IF(AND(P$6&gt;=$G304,P$6&lt;=EDATE($G304,MAX(1,N($E304))-1)),$F304,0))</f>
        <v/>
      </c>
      <c r="Q304" s="21">
        <f>IF($G304="",0,IF(AND(Q$6&gt;=$G304,Q$6&lt;=EDATE($G304,MAX(1,N($E304))-1)),$F304,0))</f>
        <v/>
      </c>
      <c r="R304" s="21">
        <f>IF($G304="",0,IF(AND(R$6&gt;=$G304,R$6&lt;=EDATE($G304,MAX(1,N($E304))-1)),$F304,0))</f>
        <v/>
      </c>
      <c r="S304" s="21">
        <f>IF($G304="",0,IF(AND(S$6&gt;=$G304,S$6&lt;=EDATE($G304,MAX(1,N($E304))-1)),$F304,0))</f>
        <v/>
      </c>
    </row>
    <row r="305">
      <c r="A305" s="14" t="n"/>
      <c r="D305" s="15" t="n"/>
      <c r="F305" s="15">
        <f>IF(D305="","",D305/MAX(1,N(E305)))</f>
        <v/>
      </c>
      <c r="G305" s="20">
        <f>IF(A305="","",EOMONTH(A305,IF(DAY(A305)&gt;=$B$1,1,0)+IF($B$2&lt;=$B$1,1,0)-1)+1)</f>
        <v/>
      </c>
      <c r="H305" s="21">
        <f>IF($G305="",0,IF(AND(H$6&gt;=$G305,H$6&lt;=EDATE($G305,MAX(1,N($E305))-1)),$F305,0))</f>
        <v/>
      </c>
      <c r="I305" s="21">
        <f>IF($G305="",0,IF(AND(I$6&gt;=$G305,I$6&lt;=EDATE($G305,MAX(1,N($E305))-1)),$F305,0))</f>
        <v/>
      </c>
      <c r="J305" s="21">
        <f>IF($G305="",0,IF(AND(J$6&gt;=$G305,J$6&lt;=EDATE($G305,MAX(1,N($E305))-1)),$F305,0))</f>
        <v/>
      </c>
      <c r="K305" s="21">
        <f>IF($G305="",0,IF(AND(K$6&gt;=$G305,K$6&lt;=EDATE($G305,MAX(1,N($E305))-1)),$F305,0))</f>
        <v/>
      </c>
      <c r="L305" s="21">
        <f>IF($G305="",0,IF(AND(L$6&gt;=$G305,L$6&lt;=EDATE($G305,MAX(1,N($E305))-1)),$F305,0))</f>
        <v/>
      </c>
      <c r="M305" s="21">
        <f>IF($G305="",0,IF(AND(M$6&gt;=$G305,M$6&lt;=EDATE($G305,MAX(1,N($E305))-1)),$F305,0))</f>
        <v/>
      </c>
      <c r="N305" s="21">
        <f>IF($G305="",0,IF(AND(N$6&gt;=$G305,N$6&lt;=EDATE($G305,MAX(1,N($E305))-1)),$F305,0))</f>
        <v/>
      </c>
      <c r="O305" s="21">
        <f>IF($G305="",0,IF(AND(O$6&gt;=$G305,O$6&lt;=EDATE($G305,MAX(1,N($E305))-1)),$F305,0))</f>
        <v/>
      </c>
      <c r="P305" s="21">
        <f>IF($G305="",0,IF(AND(P$6&gt;=$G305,P$6&lt;=EDATE($G305,MAX(1,N($E305))-1)),$F305,0))</f>
        <v/>
      </c>
      <c r="Q305" s="21">
        <f>IF($G305="",0,IF(AND(Q$6&gt;=$G305,Q$6&lt;=EDATE($G305,MAX(1,N($E305))-1)),$F305,0))</f>
        <v/>
      </c>
      <c r="R305" s="21">
        <f>IF($G305="",0,IF(AND(R$6&gt;=$G305,R$6&lt;=EDATE($G305,MAX(1,N($E305))-1)),$F305,0))</f>
        <v/>
      </c>
      <c r="S305" s="21">
        <f>IF($G305="",0,IF(AND(S$6&gt;=$G305,S$6&lt;=EDATE($G305,MAX(1,N($E305))-1)),$F305,0))</f>
        <v/>
      </c>
    </row>
    <row r="306">
      <c r="A306" s="14" t="n"/>
      <c r="D306" s="15" t="n"/>
      <c r="F306" s="15">
        <f>IF(D306="","",D306/MAX(1,N(E306)))</f>
        <v/>
      </c>
      <c r="G306" s="20">
        <f>IF(A306="","",EOMONTH(A306,IF(DAY(A306)&gt;=$B$1,1,0)+IF($B$2&lt;=$B$1,1,0)-1)+1)</f>
        <v/>
      </c>
      <c r="H306" s="21">
        <f>IF($G306="",0,IF(AND(H$6&gt;=$G306,H$6&lt;=EDATE($G306,MAX(1,N($E306))-1)),$F306,0))</f>
        <v/>
      </c>
      <c r="I306" s="21">
        <f>IF($G306="",0,IF(AND(I$6&gt;=$G306,I$6&lt;=EDATE($G306,MAX(1,N($E306))-1)),$F306,0))</f>
        <v/>
      </c>
      <c r="J306" s="21">
        <f>IF($G306="",0,IF(AND(J$6&gt;=$G306,J$6&lt;=EDATE($G306,MAX(1,N($E306))-1)),$F306,0))</f>
        <v/>
      </c>
      <c r="K306" s="21">
        <f>IF($G306="",0,IF(AND(K$6&gt;=$G306,K$6&lt;=EDATE($G306,MAX(1,N($E306))-1)),$F306,0))</f>
        <v/>
      </c>
      <c r="L306" s="21">
        <f>IF($G306="",0,IF(AND(L$6&gt;=$G306,L$6&lt;=EDATE($G306,MAX(1,N($E306))-1)),$F306,0))</f>
        <v/>
      </c>
      <c r="M306" s="21">
        <f>IF($G306="",0,IF(AND(M$6&gt;=$G306,M$6&lt;=EDATE($G306,MAX(1,N($E306))-1)),$F306,0))</f>
        <v/>
      </c>
      <c r="N306" s="21">
        <f>IF($G306="",0,IF(AND(N$6&gt;=$G306,N$6&lt;=EDATE($G306,MAX(1,N($E306))-1)),$F306,0))</f>
        <v/>
      </c>
      <c r="O306" s="21">
        <f>IF($G306="",0,IF(AND(O$6&gt;=$G306,O$6&lt;=EDATE($G306,MAX(1,N($E306))-1)),$F306,0))</f>
        <v/>
      </c>
      <c r="P306" s="21">
        <f>IF($G306="",0,IF(AND(P$6&gt;=$G306,P$6&lt;=EDATE($G306,MAX(1,N($E306))-1)),$F306,0))</f>
        <v/>
      </c>
      <c r="Q306" s="21">
        <f>IF($G306="",0,IF(AND(Q$6&gt;=$G306,Q$6&lt;=EDATE($G306,MAX(1,N($E306))-1)),$F306,0))</f>
        <v/>
      </c>
      <c r="R306" s="21">
        <f>IF($G306="",0,IF(AND(R$6&gt;=$G306,R$6&lt;=EDATE($G306,MAX(1,N($E306))-1)),$F306,0))</f>
        <v/>
      </c>
      <c r="S306" s="21">
        <f>IF($G306="",0,IF(AND(S$6&gt;=$G306,S$6&lt;=EDATE($G306,MAX(1,N($E306))-1)),$F306,0))</f>
        <v/>
      </c>
    </row>
  </sheetData>
  <dataValidations count="2">
    <dataValidation sqref="C7:C306" showDropDown="0" showInputMessage="0" showErrorMessage="0" allowBlank="1" type="list">
      <formula1>'Orçamento'!$A$4:$A$15</formula1>
    </dataValidation>
    <dataValidation sqref="E7:E306" showDropDown="0" showInputMessage="0" showErrorMessage="0" allowBlank="1" type="whole" operator="between">
      <formula1>1</formula1>
      <formula2>48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6D28D9"/>
    <outlinePr summaryBelow="1" summaryRight="1"/>
    <pageSetUpPr/>
  </sheetPr>
  <dimension ref="A1:G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5" customWidth="1" min="2" max="2"/>
    <col width="15" customWidth="1" min="3" max="3"/>
    <col width="17" customWidth="1" min="4" max="4"/>
    <col width="15" customWidth="1" min="5" max="5"/>
    <col width="15" customWidth="1" min="6" max="6"/>
    <col width="11" customWidth="1" min="7" max="7"/>
  </cols>
  <sheetData>
    <row r="1">
      <c r="A1" s="4" t="inlineStr">
        <is>
          <t>Orçamento de</t>
        </is>
      </c>
      <c r="B1" s="22">
        <f>DATE('Comece aqui'!$C$9,'Comece aqui'!$C$10,1)</f>
        <v/>
      </c>
      <c r="C1" s="2" t="inlineStr">
        <is>
          <t>Troque o mês na aba Comece aqui.</t>
        </is>
      </c>
    </row>
    <row r="3" ht="32" customHeight="1">
      <c r="A3" s="11" t="inlineStr">
        <is>
          <t>Categoria</t>
        </is>
      </c>
      <c r="B3" s="11" t="inlineStr">
        <is>
          <t>Limite do mês</t>
        </is>
      </c>
      <c r="C3" s="11" t="inlineStr">
        <is>
          <t>Gasto na conta</t>
        </is>
      </c>
      <c r="D3" s="11" t="inlineStr">
        <is>
          <t>No cartão (fatura do mês)</t>
        </is>
      </c>
      <c r="E3" s="11" t="inlineStr">
        <is>
          <t>Total</t>
        </is>
      </c>
      <c r="F3" s="11" t="inlineStr">
        <is>
          <t>Sobra</t>
        </is>
      </c>
      <c r="G3" s="11" t="inlineStr">
        <is>
          <t>% usado</t>
        </is>
      </c>
    </row>
    <row r="4">
      <c r="A4" s="23" t="inlineStr">
        <is>
          <t>Moradia</t>
        </is>
      </c>
      <c r="B4" s="24" t="n">
        <v>1500</v>
      </c>
      <c r="C4" s="25">
        <f>SUMIFS('Lançamentos'!$E$2:$E$1001,'Lançamentos'!$C$2:$C$1001,$A4,'Lançamentos'!$D$2:$D$1001,"Saída",'Lançamentos'!$A$2:$A$1001,"&gt;="&amp;$B$1,'Lançamentos'!$A$2:$A$1001,"&lt;="&amp;EOMONTH($B$1,0))</f>
        <v/>
      </c>
      <c r="D4" s="25">
        <f>SUMPRODUCT(('Cartão'!$C$7:$C$306=$A4)*('Cartão'!$H$6:$S$6=$B$1)*'Cartão'!$H$7:$S$306)</f>
        <v/>
      </c>
      <c r="E4" s="25">
        <f>C4+D4</f>
        <v/>
      </c>
      <c r="F4" s="25">
        <f>B4-E4</f>
        <v/>
      </c>
      <c r="G4" s="26">
        <f>IF(B4&gt;0,E4/B4,"")</f>
        <v/>
      </c>
    </row>
    <row r="5">
      <c r="A5" s="23" t="inlineStr">
        <is>
          <t>Contas da casa</t>
        </is>
      </c>
      <c r="B5" s="24" t="n">
        <v>350</v>
      </c>
      <c r="C5" s="25">
        <f>SUMIFS('Lançamentos'!$E$2:$E$1001,'Lançamentos'!$C$2:$C$1001,$A5,'Lançamentos'!$D$2:$D$1001,"Saída",'Lançamentos'!$A$2:$A$1001,"&gt;="&amp;$B$1,'Lançamentos'!$A$2:$A$1001,"&lt;="&amp;EOMONTH($B$1,0))</f>
        <v/>
      </c>
      <c r="D5" s="25">
        <f>SUMPRODUCT(('Cartão'!$C$7:$C$306=$A5)*('Cartão'!$H$6:$S$6=$B$1)*'Cartão'!$H$7:$S$306)</f>
        <v/>
      </c>
      <c r="E5" s="25">
        <f>C5+D5</f>
        <v/>
      </c>
      <c r="F5" s="25">
        <f>B5-E5</f>
        <v/>
      </c>
      <c r="G5" s="26">
        <f>IF(B5&gt;0,E5/B5,"")</f>
        <v/>
      </c>
    </row>
    <row r="6">
      <c r="A6" s="23" t="inlineStr">
        <is>
          <t>Mercado</t>
        </is>
      </c>
      <c r="B6" s="24" t="n">
        <v>900</v>
      </c>
      <c r="C6" s="25">
        <f>SUMIFS('Lançamentos'!$E$2:$E$1001,'Lançamentos'!$C$2:$C$1001,$A6,'Lançamentos'!$D$2:$D$1001,"Saída",'Lançamentos'!$A$2:$A$1001,"&gt;="&amp;$B$1,'Lançamentos'!$A$2:$A$1001,"&lt;="&amp;EOMONTH($B$1,0))</f>
        <v/>
      </c>
      <c r="D6" s="25">
        <f>SUMPRODUCT(('Cartão'!$C$7:$C$306=$A6)*('Cartão'!$H$6:$S$6=$B$1)*'Cartão'!$H$7:$S$306)</f>
        <v/>
      </c>
      <c r="E6" s="25">
        <f>C6+D6</f>
        <v/>
      </c>
      <c r="F6" s="25">
        <f>B6-E6</f>
        <v/>
      </c>
      <c r="G6" s="26">
        <f>IF(B6&gt;0,E6/B6,"")</f>
        <v/>
      </c>
    </row>
    <row r="7">
      <c r="A7" s="23" t="inlineStr">
        <is>
          <t>Transporte</t>
        </is>
      </c>
      <c r="B7" s="24" t="n">
        <v>400</v>
      </c>
      <c r="C7" s="25">
        <f>SUMIFS('Lançamentos'!$E$2:$E$1001,'Lançamentos'!$C$2:$C$1001,$A7,'Lançamentos'!$D$2:$D$1001,"Saída",'Lançamentos'!$A$2:$A$1001,"&gt;="&amp;$B$1,'Lançamentos'!$A$2:$A$1001,"&lt;="&amp;EOMONTH($B$1,0))</f>
        <v/>
      </c>
      <c r="D7" s="25">
        <f>SUMPRODUCT(('Cartão'!$C$7:$C$306=$A7)*('Cartão'!$H$6:$S$6=$B$1)*'Cartão'!$H$7:$S$306)</f>
        <v/>
      </c>
      <c r="E7" s="25">
        <f>C7+D7</f>
        <v/>
      </c>
      <c r="F7" s="25">
        <f>B7-E7</f>
        <v/>
      </c>
      <c r="G7" s="26">
        <f>IF(B7&gt;0,E7/B7,"")</f>
        <v/>
      </c>
    </row>
    <row r="8">
      <c r="A8" s="23" t="inlineStr">
        <is>
          <t>Restaurantes</t>
        </is>
      </c>
      <c r="B8" s="24" t="n">
        <v>400</v>
      </c>
      <c r="C8" s="25">
        <f>SUMIFS('Lançamentos'!$E$2:$E$1001,'Lançamentos'!$C$2:$C$1001,$A8,'Lançamentos'!$D$2:$D$1001,"Saída",'Lançamentos'!$A$2:$A$1001,"&gt;="&amp;$B$1,'Lançamentos'!$A$2:$A$1001,"&lt;="&amp;EOMONTH($B$1,0))</f>
        <v/>
      </c>
      <c r="D8" s="25">
        <f>SUMPRODUCT(('Cartão'!$C$7:$C$306=$A8)*('Cartão'!$H$6:$S$6=$B$1)*'Cartão'!$H$7:$S$306)</f>
        <v/>
      </c>
      <c r="E8" s="25">
        <f>C8+D8</f>
        <v/>
      </c>
      <c r="F8" s="25">
        <f>B8-E8</f>
        <v/>
      </c>
      <c r="G8" s="26">
        <f>IF(B8&gt;0,E8/B8,"")</f>
        <v/>
      </c>
    </row>
    <row r="9">
      <c r="A9" s="23" t="inlineStr">
        <is>
          <t>Saúde</t>
        </is>
      </c>
      <c r="B9" s="24" t="n">
        <v>250</v>
      </c>
      <c r="C9" s="25">
        <f>SUMIFS('Lançamentos'!$E$2:$E$1001,'Lançamentos'!$C$2:$C$1001,$A9,'Lançamentos'!$D$2:$D$1001,"Saída",'Lançamentos'!$A$2:$A$1001,"&gt;="&amp;$B$1,'Lançamentos'!$A$2:$A$1001,"&lt;="&amp;EOMONTH($B$1,0))</f>
        <v/>
      </c>
      <c r="D9" s="25">
        <f>SUMPRODUCT(('Cartão'!$C$7:$C$306=$A9)*('Cartão'!$H$6:$S$6=$B$1)*'Cartão'!$H$7:$S$306)</f>
        <v/>
      </c>
      <c r="E9" s="25">
        <f>C9+D9</f>
        <v/>
      </c>
      <c r="F9" s="25">
        <f>B9-E9</f>
        <v/>
      </c>
      <c r="G9" s="26">
        <f>IF(B9&gt;0,E9/B9,"")</f>
        <v/>
      </c>
    </row>
    <row r="10">
      <c r="A10" s="23" t="inlineStr">
        <is>
          <t>Educação</t>
        </is>
      </c>
      <c r="B10" s="24" t="n">
        <v>300</v>
      </c>
      <c r="C10" s="25">
        <f>SUMIFS('Lançamentos'!$E$2:$E$1001,'Lançamentos'!$C$2:$C$1001,$A10,'Lançamentos'!$D$2:$D$1001,"Saída",'Lançamentos'!$A$2:$A$1001,"&gt;="&amp;$B$1,'Lançamentos'!$A$2:$A$1001,"&lt;="&amp;EOMONTH($B$1,0))</f>
        <v/>
      </c>
      <c r="D10" s="25">
        <f>SUMPRODUCT(('Cartão'!$C$7:$C$306=$A10)*('Cartão'!$H$6:$S$6=$B$1)*'Cartão'!$H$7:$S$306)</f>
        <v/>
      </c>
      <c r="E10" s="25">
        <f>C10+D10</f>
        <v/>
      </c>
      <c r="F10" s="25">
        <f>B10-E10</f>
        <v/>
      </c>
      <c r="G10" s="26">
        <f>IF(B10&gt;0,E10/B10,"")</f>
        <v/>
      </c>
    </row>
    <row r="11">
      <c r="A11" s="23" t="inlineStr">
        <is>
          <t>Lazer</t>
        </is>
      </c>
      <c r="B11" s="24" t="n">
        <v>300</v>
      </c>
      <c r="C11" s="25">
        <f>SUMIFS('Lançamentos'!$E$2:$E$1001,'Lançamentos'!$C$2:$C$1001,$A11,'Lançamentos'!$D$2:$D$1001,"Saída",'Lançamentos'!$A$2:$A$1001,"&gt;="&amp;$B$1,'Lançamentos'!$A$2:$A$1001,"&lt;="&amp;EOMONTH($B$1,0))</f>
        <v/>
      </c>
      <c r="D11" s="25">
        <f>SUMPRODUCT(('Cartão'!$C$7:$C$306=$A11)*('Cartão'!$H$6:$S$6=$B$1)*'Cartão'!$H$7:$S$306)</f>
        <v/>
      </c>
      <c r="E11" s="25">
        <f>C11+D11</f>
        <v/>
      </c>
      <c r="F11" s="25">
        <f>B11-E11</f>
        <v/>
      </c>
      <c r="G11" s="26">
        <f>IF(B11&gt;0,E11/B11,"")</f>
        <v/>
      </c>
    </row>
    <row r="12">
      <c r="A12" s="23" t="inlineStr">
        <is>
          <t>Assinaturas</t>
        </is>
      </c>
      <c r="B12" s="24" t="n">
        <v>150</v>
      </c>
      <c r="C12" s="25">
        <f>SUMIFS('Lançamentos'!$E$2:$E$1001,'Lançamentos'!$C$2:$C$1001,$A12,'Lançamentos'!$D$2:$D$1001,"Saída",'Lançamentos'!$A$2:$A$1001,"&gt;="&amp;$B$1,'Lançamentos'!$A$2:$A$1001,"&lt;="&amp;EOMONTH($B$1,0))</f>
        <v/>
      </c>
      <c r="D12" s="25">
        <f>SUMPRODUCT(('Cartão'!$C$7:$C$306=$A12)*('Cartão'!$H$6:$S$6=$B$1)*'Cartão'!$H$7:$S$306)</f>
        <v/>
      </c>
      <c r="E12" s="25">
        <f>C12+D12</f>
        <v/>
      </c>
      <c r="F12" s="25">
        <f>B12-E12</f>
        <v/>
      </c>
      <c r="G12" s="26">
        <f>IF(B12&gt;0,E12/B12,"")</f>
        <v/>
      </c>
    </row>
    <row r="13">
      <c r="A13" s="23" t="inlineStr">
        <is>
          <t>Compras</t>
        </is>
      </c>
      <c r="B13" s="24" t="n">
        <v>400</v>
      </c>
      <c r="C13" s="25">
        <f>SUMIFS('Lançamentos'!$E$2:$E$1001,'Lançamentos'!$C$2:$C$1001,$A13,'Lançamentos'!$D$2:$D$1001,"Saída",'Lançamentos'!$A$2:$A$1001,"&gt;="&amp;$B$1,'Lançamentos'!$A$2:$A$1001,"&lt;="&amp;EOMONTH($B$1,0))</f>
        <v/>
      </c>
      <c r="D13" s="25">
        <f>SUMPRODUCT(('Cartão'!$C$7:$C$306=$A13)*('Cartão'!$H$6:$S$6=$B$1)*'Cartão'!$H$7:$S$306)</f>
        <v/>
      </c>
      <c r="E13" s="25">
        <f>C13+D13</f>
        <v/>
      </c>
      <c r="F13" s="25">
        <f>B13-E13</f>
        <v/>
      </c>
      <c r="G13" s="26">
        <f>IF(B13&gt;0,E13/B13,"")</f>
        <v/>
      </c>
    </row>
    <row r="14">
      <c r="A14" s="23" t="inlineStr">
        <is>
          <t>Pets</t>
        </is>
      </c>
      <c r="B14" s="24" t="n">
        <v>150</v>
      </c>
      <c r="C14" s="25">
        <f>SUMIFS('Lançamentos'!$E$2:$E$1001,'Lançamentos'!$C$2:$C$1001,$A14,'Lançamentos'!$D$2:$D$1001,"Saída",'Lançamentos'!$A$2:$A$1001,"&gt;="&amp;$B$1,'Lançamentos'!$A$2:$A$1001,"&lt;="&amp;EOMONTH($B$1,0))</f>
        <v/>
      </c>
      <c r="D14" s="25">
        <f>SUMPRODUCT(('Cartão'!$C$7:$C$306=$A14)*('Cartão'!$H$6:$S$6=$B$1)*'Cartão'!$H$7:$S$306)</f>
        <v/>
      </c>
      <c r="E14" s="25">
        <f>C14+D14</f>
        <v/>
      </c>
      <c r="F14" s="25">
        <f>B14-E14</f>
        <v/>
      </c>
      <c r="G14" s="26">
        <f>IF(B14&gt;0,E14/B14,"")</f>
        <v/>
      </c>
    </row>
    <row r="15">
      <c r="A15" s="23" t="inlineStr">
        <is>
          <t>Outros</t>
        </is>
      </c>
      <c r="B15" s="24" t="n">
        <v>300</v>
      </c>
      <c r="C15" s="25">
        <f>SUMIFS('Lançamentos'!$E$2:$E$1001,'Lançamentos'!$C$2:$C$1001,$A15,'Lançamentos'!$D$2:$D$1001,"Saída",'Lançamentos'!$A$2:$A$1001,"&gt;="&amp;$B$1,'Lançamentos'!$A$2:$A$1001,"&lt;="&amp;EOMONTH($B$1,0))</f>
        <v/>
      </c>
      <c r="D15" s="25">
        <f>SUMPRODUCT(('Cartão'!$C$7:$C$306=$A15)*('Cartão'!$H$6:$S$6=$B$1)*'Cartão'!$H$7:$S$306)</f>
        <v/>
      </c>
      <c r="E15" s="25">
        <f>C15+D15</f>
        <v/>
      </c>
      <c r="F15" s="25">
        <f>B15-E15</f>
        <v/>
      </c>
      <c r="G15" s="26">
        <f>IF(B15&gt;0,E15/B15,"")</f>
        <v/>
      </c>
    </row>
    <row r="16">
      <c r="A16" s="4" t="inlineStr">
        <is>
          <t>Total</t>
        </is>
      </c>
      <c r="B16" s="27">
        <f>SUM(B4:B15)</f>
        <v/>
      </c>
      <c r="C16" s="27">
        <f>SUM(C4:C15)</f>
        <v/>
      </c>
      <c r="D16" s="27">
        <f>SUM(D4:D15)</f>
        <v/>
      </c>
      <c r="E16" s="27">
        <f>SUM(E4:E15)</f>
        <v/>
      </c>
      <c r="F16" s="27">
        <f>SUM(F4:F15)</f>
        <v/>
      </c>
      <c r="G16" s="28">
        <f>IF(B16&gt;0,E16/B16,"")</f>
        <v/>
      </c>
    </row>
  </sheetData>
  <conditionalFormatting sqref="G4:G16">
    <cfRule type="expression" priority="1" dxfId="0">
      <formula>AND(ISNUMBER(G4),G4&gt;1)</formula>
    </cfRule>
    <cfRule type="expression" priority="2" dxfId="1">
      <formula>AND(ISNUMBER(G4),G4&gt;=0.8,G4&lt;=1)</formula>
    </cfRule>
    <cfRule type="expression" priority="3" dxfId="2">
      <formula>AND(ISNUMBER(G4),G4&lt;0.8)</formula>
    </cfRule>
  </conditionalFormatting>
  <conditionalFormatting sqref="F4:F16">
    <cfRule type="cellIs" priority="4" operator="lessThan" dxfId="3">
      <formula>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6D28D9"/>
    <outlinePr summaryBelow="1" summaryRight="1"/>
    <pageSetUpPr/>
  </sheetPr>
  <dimension ref="A1:L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4" customWidth="1" min="3" max="3"/>
    <col width="3" customWidth="1" min="4" max="4"/>
    <col width="8" customWidth="1" min="5" max="5"/>
    <col width="26" customWidth="1" min="6" max="6"/>
    <col width="14" customWidth="1" min="7" max="7"/>
    <col width="3" customWidth="1" min="8" max="8"/>
    <col width="8" customWidth="1" min="9" max="9"/>
    <col width="14" customWidth="1" min="10" max="10"/>
    <col width="14" customWidth="1" min="11" max="11"/>
    <col width="16" customWidth="1" min="12" max="12"/>
  </cols>
  <sheetData>
    <row r="1">
      <c r="A1" s="4" t="inlineStr">
        <is>
          <t>Saldo previsto de</t>
        </is>
      </c>
      <c r="C1" s="22">
        <f>DATE('Comece aqui'!$C$9,'Comece aqui'!$C$10,1)</f>
        <v/>
      </c>
    </row>
    <row r="2">
      <c r="A2" s="4" t="inlineStr">
        <is>
          <t>Saldo na conta no dia 1</t>
        </is>
      </c>
      <c r="C2" s="29" t="n">
        <v>800</v>
      </c>
    </row>
    <row r="4">
      <c r="A4" s="11" t="inlineStr">
        <is>
          <t>Dia</t>
        </is>
      </c>
      <c r="B4" s="11" t="inlineStr">
        <is>
          <t>O que vai entrar</t>
        </is>
      </c>
      <c r="C4" s="11" t="inlineStr">
        <is>
          <t>Valor</t>
        </is>
      </c>
      <c r="E4" s="11" t="inlineStr">
        <is>
          <t>Dia</t>
        </is>
      </c>
      <c r="F4" s="11" t="inlineStr">
        <is>
          <t>Conta a pagar</t>
        </is>
      </c>
      <c r="G4" s="11" t="inlineStr">
        <is>
          <t>Valor</t>
        </is>
      </c>
      <c r="I4" s="11" t="inlineStr">
        <is>
          <t>Dia</t>
        </is>
      </c>
      <c r="J4" s="11" t="inlineStr">
        <is>
          <t>Entra</t>
        </is>
      </c>
      <c r="K4" s="11" t="inlineStr">
        <is>
          <t>Sai</t>
        </is>
      </c>
      <c r="L4" s="11" t="inlineStr">
        <is>
          <t>Saldo do dia</t>
        </is>
      </c>
    </row>
    <row r="5">
      <c r="A5" s="3" t="n">
        <v>5</v>
      </c>
      <c r="B5" s="3" t="inlineStr">
        <is>
          <t>Salário</t>
        </is>
      </c>
      <c r="C5" s="13" t="n">
        <v>4800</v>
      </c>
      <c r="E5" s="3" t="n">
        <v>3</v>
      </c>
      <c r="F5" s="3" t="inlineStr">
        <is>
          <t>Aluguel</t>
        </is>
      </c>
      <c r="G5" s="13" t="n">
        <v>1500</v>
      </c>
      <c r="I5">
        <f>IF(1&gt;DAY(EOMONTH($C$1,0)),"",1)</f>
        <v/>
      </c>
      <c r="J5" s="15">
        <f>IF(I5="","",SUMIFS($C$5:$C$24,$A$5:$A$24,I5))</f>
        <v/>
      </c>
      <c r="K5" s="15">
        <f>IF(I5="","",SUMIFS($G$5:$G$24,$E$5:$E$24,I5)+IF(I5=$F$26,$G$26,0))</f>
        <v/>
      </c>
      <c r="L5" s="15">
        <f>IF(I5="",$C$2,$C$2+J5-K5)</f>
        <v/>
      </c>
    </row>
    <row r="6">
      <c r="A6" s="3" t="n">
        <v>20</v>
      </c>
      <c r="B6" s="3" t="inlineStr">
        <is>
          <t>Adiantamento</t>
        </is>
      </c>
      <c r="C6" s="13" t="n">
        <v>1500</v>
      </c>
      <c r="E6" s="3" t="n">
        <v>8</v>
      </c>
      <c r="F6" s="3" t="inlineStr">
        <is>
          <t>Luz</t>
        </is>
      </c>
      <c r="G6" s="13" t="n">
        <v>186.4</v>
      </c>
      <c r="I6">
        <f>IF(2&gt;DAY(EOMONTH($C$1,0)),"",2)</f>
        <v/>
      </c>
      <c r="J6" s="15">
        <f>IF(I6="","",SUMIFS($C$5:$C$24,$A$5:$A$24,I6))</f>
        <v/>
      </c>
      <c r="K6" s="15">
        <f>IF(I6="","",SUMIFS($G$5:$G$24,$E$5:$E$24,I6)+IF(I6=$F$26,$G$26,0))</f>
        <v/>
      </c>
      <c r="L6" s="15">
        <f>IF(I6="",L5,L5+J6-K6)</f>
        <v/>
      </c>
    </row>
    <row r="7">
      <c r="C7" s="15" t="n"/>
      <c r="E7" s="3" t="n">
        <v>12</v>
      </c>
      <c r="F7" s="3" t="inlineStr">
        <is>
          <t>Internet</t>
        </is>
      </c>
      <c r="G7" s="13" t="n">
        <v>110</v>
      </c>
      <c r="I7">
        <f>IF(3&gt;DAY(EOMONTH($C$1,0)),"",3)</f>
        <v/>
      </c>
      <c r="J7" s="15">
        <f>IF(I7="","",SUMIFS($C$5:$C$24,$A$5:$A$24,I7))</f>
        <v/>
      </c>
      <c r="K7" s="15">
        <f>IF(I7="","",SUMIFS($G$5:$G$24,$E$5:$E$24,I7)+IF(I7=$F$26,$G$26,0))</f>
        <v/>
      </c>
      <c r="L7" s="15">
        <f>IF(I7="",L6,L6+J7-K7)</f>
        <v/>
      </c>
    </row>
    <row r="8">
      <c r="C8" s="15" t="n"/>
      <c r="E8" s="3" t="n">
        <v>15</v>
      </c>
      <c r="F8" s="3" t="inlineStr">
        <is>
          <t>Escola</t>
        </is>
      </c>
      <c r="G8" s="13" t="n">
        <v>950</v>
      </c>
      <c r="I8">
        <f>IF(4&gt;DAY(EOMONTH($C$1,0)),"",4)</f>
        <v/>
      </c>
      <c r="J8" s="15">
        <f>IF(I8="","",SUMIFS($C$5:$C$24,$A$5:$A$24,I8))</f>
        <v/>
      </c>
      <c r="K8" s="15">
        <f>IF(I8="","",SUMIFS($G$5:$G$24,$E$5:$E$24,I8)+IF(I8=$F$26,$G$26,0))</f>
        <v/>
      </c>
      <c r="L8" s="15">
        <f>IF(I8="",L7,L7+J8-K8)</f>
        <v/>
      </c>
    </row>
    <row r="9">
      <c r="C9" s="15" t="n"/>
      <c r="E9" s="3" t="n">
        <v>22</v>
      </c>
      <c r="F9" s="3" t="inlineStr">
        <is>
          <t>Condomínio</t>
        </is>
      </c>
      <c r="G9" s="13" t="n">
        <v>620</v>
      </c>
      <c r="I9">
        <f>IF(5&gt;DAY(EOMONTH($C$1,0)),"",5)</f>
        <v/>
      </c>
      <c r="J9" s="15">
        <f>IF(I9="","",SUMIFS($C$5:$C$24,$A$5:$A$24,I9))</f>
        <v/>
      </c>
      <c r="K9" s="15">
        <f>IF(I9="","",SUMIFS($G$5:$G$24,$E$5:$E$24,I9)+IF(I9=$F$26,$G$26,0))</f>
        <v/>
      </c>
      <c r="L9" s="15">
        <f>IF(I9="",L8,L8+J9-K9)</f>
        <v/>
      </c>
    </row>
    <row r="10">
      <c r="C10" s="15" t="n"/>
      <c r="G10" s="15" t="n"/>
      <c r="I10">
        <f>IF(6&gt;DAY(EOMONTH($C$1,0)),"",6)</f>
        <v/>
      </c>
      <c r="J10" s="15">
        <f>IF(I10="","",SUMIFS($C$5:$C$24,$A$5:$A$24,I10))</f>
        <v/>
      </c>
      <c r="K10" s="15">
        <f>IF(I10="","",SUMIFS($G$5:$G$24,$E$5:$E$24,I10)+IF(I10=$F$26,$G$26,0))</f>
        <v/>
      </c>
      <c r="L10" s="15">
        <f>IF(I10="",L9,L9+J10-K10)</f>
        <v/>
      </c>
    </row>
    <row r="11">
      <c r="C11" s="15" t="n"/>
      <c r="G11" s="15" t="n"/>
      <c r="I11">
        <f>IF(7&gt;DAY(EOMONTH($C$1,0)),"",7)</f>
        <v/>
      </c>
      <c r="J11" s="15">
        <f>IF(I11="","",SUMIFS($C$5:$C$24,$A$5:$A$24,I11))</f>
        <v/>
      </c>
      <c r="K11" s="15">
        <f>IF(I11="","",SUMIFS($G$5:$G$24,$E$5:$E$24,I11)+IF(I11=$F$26,$G$26,0))</f>
        <v/>
      </c>
      <c r="L11" s="15">
        <f>IF(I11="",L10,L10+J11-K11)</f>
        <v/>
      </c>
    </row>
    <row r="12">
      <c r="C12" s="15" t="n"/>
      <c r="G12" s="15" t="n"/>
      <c r="I12">
        <f>IF(8&gt;DAY(EOMONTH($C$1,0)),"",8)</f>
        <v/>
      </c>
      <c r="J12" s="15">
        <f>IF(I12="","",SUMIFS($C$5:$C$24,$A$5:$A$24,I12))</f>
        <v/>
      </c>
      <c r="K12" s="15">
        <f>IF(I12="","",SUMIFS($G$5:$G$24,$E$5:$E$24,I12)+IF(I12=$F$26,$G$26,0))</f>
        <v/>
      </c>
      <c r="L12" s="15">
        <f>IF(I12="",L11,L11+J12-K12)</f>
        <v/>
      </c>
    </row>
    <row r="13">
      <c r="C13" s="15" t="n"/>
      <c r="G13" s="15" t="n"/>
      <c r="I13">
        <f>IF(9&gt;DAY(EOMONTH($C$1,0)),"",9)</f>
        <v/>
      </c>
      <c r="J13" s="15">
        <f>IF(I13="","",SUMIFS($C$5:$C$24,$A$5:$A$24,I13))</f>
        <v/>
      </c>
      <c r="K13" s="15">
        <f>IF(I13="","",SUMIFS($G$5:$G$24,$E$5:$E$24,I13)+IF(I13=$F$26,$G$26,0))</f>
        <v/>
      </c>
      <c r="L13" s="15">
        <f>IF(I13="",L12,L12+J13-K13)</f>
        <v/>
      </c>
    </row>
    <row r="14">
      <c r="C14" s="15" t="n"/>
      <c r="G14" s="15" t="n"/>
      <c r="I14">
        <f>IF(10&gt;DAY(EOMONTH($C$1,0)),"",10)</f>
        <v/>
      </c>
      <c r="J14" s="15">
        <f>IF(I14="","",SUMIFS($C$5:$C$24,$A$5:$A$24,I14))</f>
        <v/>
      </c>
      <c r="K14" s="15">
        <f>IF(I14="","",SUMIFS($G$5:$G$24,$E$5:$E$24,I14)+IF(I14=$F$26,$G$26,0))</f>
        <v/>
      </c>
      <c r="L14" s="15">
        <f>IF(I14="",L13,L13+J14-K14)</f>
        <v/>
      </c>
    </row>
    <row r="15">
      <c r="C15" s="15" t="n"/>
      <c r="G15" s="15" t="n"/>
      <c r="I15">
        <f>IF(11&gt;DAY(EOMONTH($C$1,0)),"",11)</f>
        <v/>
      </c>
      <c r="J15" s="15">
        <f>IF(I15="","",SUMIFS($C$5:$C$24,$A$5:$A$24,I15))</f>
        <v/>
      </c>
      <c r="K15" s="15">
        <f>IF(I15="","",SUMIFS($G$5:$G$24,$E$5:$E$24,I15)+IF(I15=$F$26,$G$26,0))</f>
        <v/>
      </c>
      <c r="L15" s="15">
        <f>IF(I15="",L14,L14+J15-K15)</f>
        <v/>
      </c>
    </row>
    <row r="16">
      <c r="C16" s="15" t="n"/>
      <c r="G16" s="15" t="n"/>
      <c r="I16">
        <f>IF(12&gt;DAY(EOMONTH($C$1,0)),"",12)</f>
        <v/>
      </c>
      <c r="J16" s="15">
        <f>IF(I16="","",SUMIFS($C$5:$C$24,$A$5:$A$24,I16))</f>
        <v/>
      </c>
      <c r="K16" s="15">
        <f>IF(I16="","",SUMIFS($G$5:$G$24,$E$5:$E$24,I16)+IF(I16=$F$26,$G$26,0))</f>
        <v/>
      </c>
      <c r="L16" s="15">
        <f>IF(I16="",L15,L15+J16-K16)</f>
        <v/>
      </c>
    </row>
    <row r="17">
      <c r="C17" s="15" t="n"/>
      <c r="G17" s="15" t="n"/>
      <c r="I17">
        <f>IF(13&gt;DAY(EOMONTH($C$1,0)),"",13)</f>
        <v/>
      </c>
      <c r="J17" s="15">
        <f>IF(I17="","",SUMIFS($C$5:$C$24,$A$5:$A$24,I17))</f>
        <v/>
      </c>
      <c r="K17" s="15">
        <f>IF(I17="","",SUMIFS($G$5:$G$24,$E$5:$E$24,I17)+IF(I17=$F$26,$G$26,0))</f>
        <v/>
      </c>
      <c r="L17" s="15">
        <f>IF(I17="",L16,L16+J17-K17)</f>
        <v/>
      </c>
    </row>
    <row r="18">
      <c r="C18" s="15" t="n"/>
      <c r="G18" s="15" t="n"/>
      <c r="I18">
        <f>IF(14&gt;DAY(EOMONTH($C$1,0)),"",14)</f>
        <v/>
      </c>
      <c r="J18" s="15">
        <f>IF(I18="","",SUMIFS($C$5:$C$24,$A$5:$A$24,I18))</f>
        <v/>
      </c>
      <c r="K18" s="15">
        <f>IF(I18="","",SUMIFS($G$5:$G$24,$E$5:$E$24,I18)+IF(I18=$F$26,$G$26,0))</f>
        <v/>
      </c>
      <c r="L18" s="15">
        <f>IF(I18="",L17,L17+J18-K18)</f>
        <v/>
      </c>
    </row>
    <row r="19">
      <c r="C19" s="15" t="n"/>
      <c r="G19" s="15" t="n"/>
      <c r="I19">
        <f>IF(15&gt;DAY(EOMONTH($C$1,0)),"",15)</f>
        <v/>
      </c>
      <c r="J19" s="15">
        <f>IF(I19="","",SUMIFS($C$5:$C$24,$A$5:$A$24,I19))</f>
        <v/>
      </c>
      <c r="K19" s="15">
        <f>IF(I19="","",SUMIFS($G$5:$G$24,$E$5:$E$24,I19)+IF(I19=$F$26,$G$26,0))</f>
        <v/>
      </c>
      <c r="L19" s="15">
        <f>IF(I19="",L18,L18+J19-K19)</f>
        <v/>
      </c>
    </row>
    <row r="20">
      <c r="C20" s="15" t="n"/>
      <c r="G20" s="15" t="n"/>
      <c r="I20">
        <f>IF(16&gt;DAY(EOMONTH($C$1,0)),"",16)</f>
        <v/>
      </c>
      <c r="J20" s="15">
        <f>IF(I20="","",SUMIFS($C$5:$C$24,$A$5:$A$24,I20))</f>
        <v/>
      </c>
      <c r="K20" s="15">
        <f>IF(I20="","",SUMIFS($G$5:$G$24,$E$5:$E$24,I20)+IF(I20=$F$26,$G$26,0))</f>
        <v/>
      </c>
      <c r="L20" s="15">
        <f>IF(I20="",L19,L19+J20-K20)</f>
        <v/>
      </c>
    </row>
    <row r="21">
      <c r="C21" s="15" t="n"/>
      <c r="G21" s="15" t="n"/>
      <c r="I21">
        <f>IF(17&gt;DAY(EOMONTH($C$1,0)),"",17)</f>
        <v/>
      </c>
      <c r="J21" s="15">
        <f>IF(I21="","",SUMIFS($C$5:$C$24,$A$5:$A$24,I21))</f>
        <v/>
      </c>
      <c r="K21" s="15">
        <f>IF(I21="","",SUMIFS($G$5:$G$24,$E$5:$E$24,I21)+IF(I21=$F$26,$G$26,0))</f>
        <v/>
      </c>
      <c r="L21" s="15">
        <f>IF(I21="",L20,L20+J21-K21)</f>
        <v/>
      </c>
    </row>
    <row r="22">
      <c r="C22" s="15" t="n"/>
      <c r="G22" s="15" t="n"/>
      <c r="I22">
        <f>IF(18&gt;DAY(EOMONTH($C$1,0)),"",18)</f>
        <v/>
      </c>
      <c r="J22" s="15">
        <f>IF(I22="","",SUMIFS($C$5:$C$24,$A$5:$A$24,I22))</f>
        <v/>
      </c>
      <c r="K22" s="15">
        <f>IF(I22="","",SUMIFS($G$5:$G$24,$E$5:$E$24,I22)+IF(I22=$F$26,$G$26,0))</f>
        <v/>
      </c>
      <c r="L22" s="15">
        <f>IF(I22="",L21,L21+J22-K22)</f>
        <v/>
      </c>
    </row>
    <row r="23">
      <c r="C23" s="15" t="n"/>
      <c r="G23" s="15" t="n"/>
      <c r="I23">
        <f>IF(19&gt;DAY(EOMONTH($C$1,0)),"",19)</f>
        <v/>
      </c>
      <c r="J23" s="15">
        <f>IF(I23="","",SUMIFS($C$5:$C$24,$A$5:$A$24,I23))</f>
        <v/>
      </c>
      <c r="K23" s="15">
        <f>IF(I23="","",SUMIFS($G$5:$G$24,$E$5:$E$24,I23)+IF(I23=$F$26,$G$26,0))</f>
        <v/>
      </c>
      <c r="L23" s="15">
        <f>IF(I23="",L22,L22+J23-K23)</f>
        <v/>
      </c>
    </row>
    <row r="24">
      <c r="C24" s="15" t="n"/>
      <c r="G24" s="15" t="n"/>
      <c r="I24">
        <f>IF(20&gt;DAY(EOMONTH($C$1,0)),"",20)</f>
        <v/>
      </c>
      <c r="J24" s="15">
        <f>IF(I24="","",SUMIFS($C$5:$C$24,$A$5:$A$24,I24))</f>
        <v/>
      </c>
      <c r="K24" s="15">
        <f>IF(I24="","",SUMIFS($G$5:$G$24,$E$5:$E$24,I24)+IF(I24=$F$26,$G$26,0))</f>
        <v/>
      </c>
      <c r="L24" s="15">
        <f>IF(I24="",L23,L23+J24-K24)</f>
        <v/>
      </c>
    </row>
    <row r="25">
      <c r="I25">
        <f>IF(21&gt;DAY(EOMONTH($C$1,0)),"",21)</f>
        <v/>
      </c>
      <c r="J25" s="15">
        <f>IF(I25="","",SUMIFS($C$5:$C$24,$A$5:$A$24,I25))</f>
        <v/>
      </c>
      <c r="K25" s="15">
        <f>IF(I25="","",SUMIFS($G$5:$G$24,$E$5:$E$24,I25)+IF(I25=$F$26,$G$26,0))</f>
        <v/>
      </c>
      <c r="L25" s="15">
        <f>IF(I25="",L24,L24+J25-K25)</f>
        <v/>
      </c>
    </row>
    <row r="26">
      <c r="E26" s="4" t="inlineStr">
        <is>
          <t>Fatura</t>
        </is>
      </c>
      <c r="F26" s="30">
        <f>'Cartão'!$B$2</f>
        <v/>
      </c>
      <c r="G26" s="31">
        <f>INDEX('Cartão'!$H$4:$S$4,1,'Comece aqui'!$C$10)</f>
        <v/>
      </c>
      <c r="I26">
        <f>IF(22&gt;DAY(EOMONTH($C$1,0)),"",22)</f>
        <v/>
      </c>
      <c r="J26" s="15">
        <f>IF(I26="","",SUMIFS($C$5:$C$24,$A$5:$A$24,I26))</f>
        <v/>
      </c>
      <c r="K26" s="15">
        <f>IF(I26="","",SUMIFS($G$5:$G$24,$E$5:$E$24,I26)+IF(I26=$F$26,$G$26,0))</f>
        <v/>
      </c>
      <c r="L26" s="15">
        <f>IF(I26="",L25,L25+J26-K26)</f>
        <v/>
      </c>
    </row>
    <row r="27">
      <c r="E27" s="2" t="inlineStr">
        <is>
          <t>Vem da aba Cartão, sozinha.</t>
        </is>
      </c>
      <c r="I27">
        <f>IF(23&gt;DAY(EOMONTH($C$1,0)),"",23)</f>
        <v/>
      </c>
      <c r="J27" s="15">
        <f>IF(I27="","",SUMIFS($C$5:$C$24,$A$5:$A$24,I27))</f>
        <v/>
      </c>
      <c r="K27" s="15">
        <f>IF(I27="","",SUMIFS($G$5:$G$24,$E$5:$E$24,I27)+IF(I27=$F$26,$G$26,0))</f>
        <v/>
      </c>
      <c r="L27" s="15">
        <f>IF(I27="",L26,L26+J27-K27)</f>
        <v/>
      </c>
    </row>
    <row r="28">
      <c r="I28">
        <f>IF(24&gt;DAY(EOMONTH($C$1,0)),"",24)</f>
        <v/>
      </c>
      <c r="J28" s="15">
        <f>IF(I28="","",SUMIFS($C$5:$C$24,$A$5:$A$24,I28))</f>
        <v/>
      </c>
      <c r="K28" s="15">
        <f>IF(I28="","",SUMIFS($G$5:$G$24,$E$5:$E$24,I28)+IF(I28=$F$26,$G$26,0))</f>
        <v/>
      </c>
      <c r="L28" s="15">
        <f>IF(I28="",L27,L27+J28-K28)</f>
        <v/>
      </c>
    </row>
    <row r="29">
      <c r="I29">
        <f>IF(25&gt;DAY(EOMONTH($C$1,0)),"",25)</f>
        <v/>
      </c>
      <c r="J29" s="15">
        <f>IF(I29="","",SUMIFS($C$5:$C$24,$A$5:$A$24,I29))</f>
        <v/>
      </c>
      <c r="K29" s="15">
        <f>IF(I29="","",SUMIFS($G$5:$G$24,$E$5:$E$24,I29)+IF(I29=$F$26,$G$26,0))</f>
        <v/>
      </c>
      <c r="L29" s="15">
        <f>IF(I29="",L28,L28+J29-K29)</f>
        <v/>
      </c>
    </row>
    <row r="30">
      <c r="A30" s="9" t="inlineStr">
        <is>
          <t>Resumo</t>
        </is>
      </c>
      <c r="I30">
        <f>IF(26&gt;DAY(EOMONTH($C$1,0)),"",26)</f>
        <v/>
      </c>
      <c r="J30" s="15">
        <f>IF(I30="","",SUMIFS($C$5:$C$24,$A$5:$A$24,I30))</f>
        <v/>
      </c>
      <c r="K30" s="15">
        <f>IF(I30="","",SUMIFS($G$5:$G$24,$E$5:$E$24,I30)+IF(I30=$F$26,$G$26,0))</f>
        <v/>
      </c>
      <c r="L30" s="15">
        <f>IF(I30="",L29,L29+J30-K30)</f>
        <v/>
      </c>
    </row>
    <row r="31">
      <c r="A31" s="4" t="inlineStr">
        <is>
          <t>Saldo no fim do mês</t>
        </is>
      </c>
      <c r="C31" s="27">
        <f>INDEX($L$5:$L$35,DAY(EOMONTH($C$1,0)))</f>
        <v/>
      </c>
      <c r="I31">
        <f>IF(27&gt;DAY(EOMONTH($C$1,0)),"",27)</f>
        <v/>
      </c>
      <c r="J31" s="15">
        <f>IF(I31="","",SUMIFS($C$5:$C$24,$A$5:$A$24,I31))</f>
        <v/>
      </c>
      <c r="K31" s="15">
        <f>IF(I31="","",SUMIFS($G$5:$G$24,$E$5:$E$24,I31)+IF(I31=$F$26,$G$26,0))</f>
        <v/>
      </c>
      <c r="L31" s="15">
        <f>IF(I31="",L30,L30+J31-K31)</f>
        <v/>
      </c>
    </row>
    <row r="32">
      <c r="A32" s="4" t="inlineStr">
        <is>
          <t>Menor saldo do mês</t>
        </is>
      </c>
      <c r="C32" s="27">
        <f>MIN($L$5:$L$35)</f>
        <v/>
      </c>
      <c r="I32">
        <f>IF(28&gt;DAY(EOMONTH($C$1,0)),"",28)</f>
        <v/>
      </c>
      <c r="J32" s="15">
        <f>IF(I32="","",SUMIFS($C$5:$C$24,$A$5:$A$24,I32))</f>
        <v/>
      </c>
      <c r="K32" s="15">
        <f>IF(I32="","",SUMIFS($G$5:$G$24,$E$5:$E$24,I32)+IF(I32=$F$26,$G$26,0))</f>
        <v/>
      </c>
      <c r="L32" s="15">
        <f>IF(I32="",L31,L31+J32-K32)</f>
        <v/>
      </c>
    </row>
    <row r="33">
      <c r="A33" s="4" t="inlineStr">
        <is>
          <t>Dia do aperto</t>
        </is>
      </c>
      <c r="C33" s="32">
        <f>INDEX($I$5:$I$35,MATCH(MIN($L$5:$L$35),$L$5:$L$35,0))</f>
        <v/>
      </c>
      <c r="I33">
        <f>IF(29&gt;DAY(EOMONTH($C$1,0)),"",29)</f>
        <v/>
      </c>
      <c r="J33" s="15">
        <f>IF(I33="","",SUMIFS($C$5:$C$24,$A$5:$A$24,I33))</f>
        <v/>
      </c>
      <c r="K33" s="15">
        <f>IF(I33="","",SUMIFS($G$5:$G$24,$E$5:$E$24,I33)+IF(I33=$F$26,$G$26,0))</f>
        <v/>
      </c>
      <c r="L33" s="15">
        <f>IF(I33="",L32,L32+J33-K33)</f>
        <v/>
      </c>
    </row>
    <row r="34">
      <c r="I34">
        <f>IF(30&gt;DAY(EOMONTH($C$1,0)),"",30)</f>
        <v/>
      </c>
      <c r="J34" s="15">
        <f>IF(I34="","",SUMIFS($C$5:$C$24,$A$5:$A$24,I34))</f>
        <v/>
      </c>
      <c r="K34" s="15">
        <f>IF(I34="","",SUMIFS($G$5:$G$24,$E$5:$E$24,I34)+IF(I34=$F$26,$G$26,0))</f>
        <v/>
      </c>
      <c r="L34" s="15">
        <f>IF(I34="",L33,L33+J34-K34)</f>
        <v/>
      </c>
    </row>
    <row r="35">
      <c r="I35">
        <f>IF(31&gt;DAY(EOMONTH($C$1,0)),"",31)</f>
        <v/>
      </c>
      <c r="J35" s="15">
        <f>IF(I35="","",SUMIFS($C$5:$C$24,$A$5:$A$24,I35))</f>
        <v/>
      </c>
      <c r="K35" s="15">
        <f>IF(I35="","",SUMIFS($G$5:$G$24,$E$5:$E$24,I35)+IF(I35=$F$26,$G$26,0))</f>
        <v/>
      </c>
      <c r="L35" s="15">
        <f>IF(I35="",L34,L34+J35-K35)</f>
        <v/>
      </c>
    </row>
  </sheetData>
  <conditionalFormatting sqref="L5:L35">
    <cfRule type="cellIs" priority="1" operator="lessThan" dxfId="0">
      <formula>0</formula>
    </cfRule>
    <cfRule type="expression" priority="2" dxfId="4">
      <formula>AND(I5&lt;&gt;"",L5=MIN($L$5:$L$35))</formula>
    </cfRule>
  </conditionalFormatting>
  <conditionalFormatting sqref="C31:C32">
    <cfRule type="cellIs" priority="3" operator="lessThan" dxfId="3">
      <formula>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6D28D9"/>
    <outlinePr summaryBelow="1" summaryRight="1"/>
    <pageSetUpPr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7" customWidth="1" min="3" max="3"/>
    <col width="17" customWidth="1" min="4" max="4"/>
    <col width="15" customWidth="1" min="5" max="5"/>
  </cols>
  <sheetData>
    <row r="1">
      <c r="A1" s="11" t="inlineStr">
        <is>
          <t>Mês</t>
        </is>
      </c>
      <c r="B1" s="11" t="inlineStr">
        <is>
          <t>Entradas</t>
        </is>
      </c>
      <c r="C1" s="11" t="inlineStr">
        <is>
          <t>Saídas da conta</t>
        </is>
      </c>
      <c r="D1" s="11" t="inlineStr">
        <is>
          <t>Fatura do cartão</t>
        </is>
      </c>
      <c r="E1" s="11" t="inlineStr">
        <is>
          <t>Sobra</t>
        </is>
      </c>
    </row>
    <row r="2">
      <c r="A2" s="20">
        <f>DATE('Comece aqui'!$C$9,1,1)</f>
        <v/>
      </c>
      <c r="B2" s="15">
        <f>SUMIFS('Lançamentos'!$E$2:$E$1001,'Lançamentos'!$D$2:$D$1001,"Entrada",'Lançamentos'!$A$2:$A$1001,"&gt;="&amp;A2,'Lançamentos'!$A$2:$A$1001,"&lt;="&amp;EOMONTH(A2,0))</f>
        <v/>
      </c>
      <c r="C2" s="15">
        <f>SUMIFS('Lançamentos'!$E$2:$E$1001,'Lançamentos'!$D$2:$D$1001,"Saída",'Lançamentos'!$A$2:$A$1001,"&gt;="&amp;A2,'Lançamentos'!$A$2:$A$1001,"&lt;="&amp;EOMONTH(A2,0))</f>
        <v/>
      </c>
      <c r="D2" s="15">
        <f>INDEX('Cartão'!$H$4:$S$4,1,1)</f>
        <v/>
      </c>
      <c r="E2" s="15">
        <f>B2-C2-D2</f>
        <v/>
      </c>
    </row>
    <row r="3">
      <c r="A3" s="20">
        <f>DATE('Comece aqui'!$C$9,2,1)</f>
        <v/>
      </c>
      <c r="B3" s="15">
        <f>SUMIFS('Lançamentos'!$E$2:$E$1001,'Lançamentos'!$D$2:$D$1001,"Entrada",'Lançamentos'!$A$2:$A$1001,"&gt;="&amp;A3,'Lançamentos'!$A$2:$A$1001,"&lt;="&amp;EOMONTH(A3,0))</f>
        <v/>
      </c>
      <c r="C3" s="15">
        <f>SUMIFS('Lançamentos'!$E$2:$E$1001,'Lançamentos'!$D$2:$D$1001,"Saída",'Lançamentos'!$A$2:$A$1001,"&gt;="&amp;A3,'Lançamentos'!$A$2:$A$1001,"&lt;="&amp;EOMONTH(A3,0))</f>
        <v/>
      </c>
      <c r="D3" s="15">
        <f>INDEX('Cartão'!$H$4:$S$4,1,2)</f>
        <v/>
      </c>
      <c r="E3" s="15">
        <f>B3-C3-D3</f>
        <v/>
      </c>
    </row>
    <row r="4">
      <c r="A4" s="20">
        <f>DATE('Comece aqui'!$C$9,3,1)</f>
        <v/>
      </c>
      <c r="B4" s="15">
        <f>SUMIFS('Lançamentos'!$E$2:$E$1001,'Lançamentos'!$D$2:$D$1001,"Entrada",'Lançamentos'!$A$2:$A$1001,"&gt;="&amp;A4,'Lançamentos'!$A$2:$A$1001,"&lt;="&amp;EOMONTH(A4,0))</f>
        <v/>
      </c>
      <c r="C4" s="15">
        <f>SUMIFS('Lançamentos'!$E$2:$E$1001,'Lançamentos'!$D$2:$D$1001,"Saída",'Lançamentos'!$A$2:$A$1001,"&gt;="&amp;A4,'Lançamentos'!$A$2:$A$1001,"&lt;="&amp;EOMONTH(A4,0))</f>
        <v/>
      </c>
      <c r="D4" s="15">
        <f>INDEX('Cartão'!$H$4:$S$4,1,3)</f>
        <v/>
      </c>
      <c r="E4" s="15">
        <f>B4-C4-D4</f>
        <v/>
      </c>
    </row>
    <row r="5">
      <c r="A5" s="20">
        <f>DATE('Comece aqui'!$C$9,4,1)</f>
        <v/>
      </c>
      <c r="B5" s="15">
        <f>SUMIFS('Lançamentos'!$E$2:$E$1001,'Lançamentos'!$D$2:$D$1001,"Entrada",'Lançamentos'!$A$2:$A$1001,"&gt;="&amp;A5,'Lançamentos'!$A$2:$A$1001,"&lt;="&amp;EOMONTH(A5,0))</f>
        <v/>
      </c>
      <c r="C5" s="15">
        <f>SUMIFS('Lançamentos'!$E$2:$E$1001,'Lançamentos'!$D$2:$D$1001,"Saída",'Lançamentos'!$A$2:$A$1001,"&gt;="&amp;A5,'Lançamentos'!$A$2:$A$1001,"&lt;="&amp;EOMONTH(A5,0))</f>
        <v/>
      </c>
      <c r="D5" s="15">
        <f>INDEX('Cartão'!$H$4:$S$4,1,4)</f>
        <v/>
      </c>
      <c r="E5" s="15">
        <f>B5-C5-D5</f>
        <v/>
      </c>
    </row>
    <row r="6">
      <c r="A6" s="20">
        <f>DATE('Comece aqui'!$C$9,5,1)</f>
        <v/>
      </c>
      <c r="B6" s="15">
        <f>SUMIFS('Lançamentos'!$E$2:$E$1001,'Lançamentos'!$D$2:$D$1001,"Entrada",'Lançamentos'!$A$2:$A$1001,"&gt;="&amp;A6,'Lançamentos'!$A$2:$A$1001,"&lt;="&amp;EOMONTH(A6,0))</f>
        <v/>
      </c>
      <c r="C6" s="15">
        <f>SUMIFS('Lançamentos'!$E$2:$E$1001,'Lançamentos'!$D$2:$D$1001,"Saída",'Lançamentos'!$A$2:$A$1001,"&gt;="&amp;A6,'Lançamentos'!$A$2:$A$1001,"&lt;="&amp;EOMONTH(A6,0))</f>
        <v/>
      </c>
      <c r="D6" s="15">
        <f>INDEX('Cartão'!$H$4:$S$4,1,5)</f>
        <v/>
      </c>
      <c r="E6" s="15">
        <f>B6-C6-D6</f>
        <v/>
      </c>
    </row>
    <row r="7">
      <c r="A7" s="20">
        <f>DATE('Comece aqui'!$C$9,6,1)</f>
        <v/>
      </c>
      <c r="B7" s="15">
        <f>SUMIFS('Lançamentos'!$E$2:$E$1001,'Lançamentos'!$D$2:$D$1001,"Entrada",'Lançamentos'!$A$2:$A$1001,"&gt;="&amp;A7,'Lançamentos'!$A$2:$A$1001,"&lt;="&amp;EOMONTH(A7,0))</f>
        <v/>
      </c>
      <c r="C7" s="15">
        <f>SUMIFS('Lançamentos'!$E$2:$E$1001,'Lançamentos'!$D$2:$D$1001,"Saída",'Lançamentos'!$A$2:$A$1001,"&gt;="&amp;A7,'Lançamentos'!$A$2:$A$1001,"&lt;="&amp;EOMONTH(A7,0))</f>
        <v/>
      </c>
      <c r="D7" s="15">
        <f>INDEX('Cartão'!$H$4:$S$4,1,6)</f>
        <v/>
      </c>
      <c r="E7" s="15">
        <f>B7-C7-D7</f>
        <v/>
      </c>
    </row>
    <row r="8">
      <c r="A8" s="20">
        <f>DATE('Comece aqui'!$C$9,7,1)</f>
        <v/>
      </c>
      <c r="B8" s="15">
        <f>SUMIFS('Lançamentos'!$E$2:$E$1001,'Lançamentos'!$D$2:$D$1001,"Entrada",'Lançamentos'!$A$2:$A$1001,"&gt;="&amp;A8,'Lançamentos'!$A$2:$A$1001,"&lt;="&amp;EOMONTH(A8,0))</f>
        <v/>
      </c>
      <c r="C8" s="15">
        <f>SUMIFS('Lançamentos'!$E$2:$E$1001,'Lançamentos'!$D$2:$D$1001,"Saída",'Lançamentos'!$A$2:$A$1001,"&gt;="&amp;A8,'Lançamentos'!$A$2:$A$1001,"&lt;="&amp;EOMONTH(A8,0))</f>
        <v/>
      </c>
      <c r="D8" s="15">
        <f>INDEX('Cartão'!$H$4:$S$4,1,7)</f>
        <v/>
      </c>
      <c r="E8" s="15">
        <f>B8-C8-D8</f>
        <v/>
      </c>
    </row>
    <row r="9">
      <c r="A9" s="20">
        <f>DATE('Comece aqui'!$C$9,8,1)</f>
        <v/>
      </c>
      <c r="B9" s="15">
        <f>SUMIFS('Lançamentos'!$E$2:$E$1001,'Lançamentos'!$D$2:$D$1001,"Entrada",'Lançamentos'!$A$2:$A$1001,"&gt;="&amp;A9,'Lançamentos'!$A$2:$A$1001,"&lt;="&amp;EOMONTH(A9,0))</f>
        <v/>
      </c>
      <c r="C9" s="15">
        <f>SUMIFS('Lançamentos'!$E$2:$E$1001,'Lançamentos'!$D$2:$D$1001,"Saída",'Lançamentos'!$A$2:$A$1001,"&gt;="&amp;A9,'Lançamentos'!$A$2:$A$1001,"&lt;="&amp;EOMONTH(A9,0))</f>
        <v/>
      </c>
      <c r="D9" s="15">
        <f>INDEX('Cartão'!$H$4:$S$4,1,8)</f>
        <v/>
      </c>
      <c r="E9" s="15">
        <f>B9-C9-D9</f>
        <v/>
      </c>
    </row>
    <row r="10">
      <c r="A10" s="20">
        <f>DATE('Comece aqui'!$C$9,9,1)</f>
        <v/>
      </c>
      <c r="B10" s="15">
        <f>SUMIFS('Lançamentos'!$E$2:$E$1001,'Lançamentos'!$D$2:$D$1001,"Entrada",'Lançamentos'!$A$2:$A$1001,"&gt;="&amp;A10,'Lançamentos'!$A$2:$A$1001,"&lt;="&amp;EOMONTH(A10,0))</f>
        <v/>
      </c>
      <c r="C10" s="15">
        <f>SUMIFS('Lançamentos'!$E$2:$E$1001,'Lançamentos'!$D$2:$D$1001,"Saída",'Lançamentos'!$A$2:$A$1001,"&gt;="&amp;A10,'Lançamentos'!$A$2:$A$1001,"&lt;="&amp;EOMONTH(A10,0))</f>
        <v/>
      </c>
      <c r="D10" s="15">
        <f>INDEX('Cartão'!$H$4:$S$4,1,9)</f>
        <v/>
      </c>
      <c r="E10" s="15">
        <f>B10-C10-D10</f>
        <v/>
      </c>
    </row>
    <row r="11">
      <c r="A11" s="20">
        <f>DATE('Comece aqui'!$C$9,10,1)</f>
        <v/>
      </c>
      <c r="B11" s="15">
        <f>SUMIFS('Lançamentos'!$E$2:$E$1001,'Lançamentos'!$D$2:$D$1001,"Entrada",'Lançamentos'!$A$2:$A$1001,"&gt;="&amp;A11,'Lançamentos'!$A$2:$A$1001,"&lt;="&amp;EOMONTH(A11,0))</f>
        <v/>
      </c>
      <c r="C11" s="15">
        <f>SUMIFS('Lançamentos'!$E$2:$E$1001,'Lançamentos'!$D$2:$D$1001,"Saída",'Lançamentos'!$A$2:$A$1001,"&gt;="&amp;A11,'Lançamentos'!$A$2:$A$1001,"&lt;="&amp;EOMONTH(A11,0))</f>
        <v/>
      </c>
      <c r="D11" s="15">
        <f>INDEX('Cartão'!$H$4:$S$4,1,10)</f>
        <v/>
      </c>
      <c r="E11" s="15">
        <f>B11-C11-D11</f>
        <v/>
      </c>
    </row>
    <row r="12">
      <c r="A12" s="20">
        <f>DATE('Comece aqui'!$C$9,11,1)</f>
        <v/>
      </c>
      <c r="B12" s="15">
        <f>SUMIFS('Lançamentos'!$E$2:$E$1001,'Lançamentos'!$D$2:$D$1001,"Entrada",'Lançamentos'!$A$2:$A$1001,"&gt;="&amp;A12,'Lançamentos'!$A$2:$A$1001,"&lt;="&amp;EOMONTH(A12,0))</f>
        <v/>
      </c>
      <c r="C12" s="15">
        <f>SUMIFS('Lançamentos'!$E$2:$E$1001,'Lançamentos'!$D$2:$D$1001,"Saída",'Lançamentos'!$A$2:$A$1001,"&gt;="&amp;A12,'Lançamentos'!$A$2:$A$1001,"&lt;="&amp;EOMONTH(A12,0))</f>
        <v/>
      </c>
      <c r="D12" s="15">
        <f>INDEX('Cartão'!$H$4:$S$4,1,11)</f>
        <v/>
      </c>
      <c r="E12" s="15">
        <f>B12-C12-D12</f>
        <v/>
      </c>
    </row>
    <row r="13">
      <c r="A13" s="20">
        <f>DATE('Comece aqui'!$C$9,12,1)</f>
        <v/>
      </c>
      <c r="B13" s="15">
        <f>SUMIFS('Lançamentos'!$E$2:$E$1001,'Lançamentos'!$D$2:$D$1001,"Entrada",'Lançamentos'!$A$2:$A$1001,"&gt;="&amp;A13,'Lançamentos'!$A$2:$A$1001,"&lt;="&amp;EOMONTH(A13,0))</f>
        <v/>
      </c>
      <c r="C13" s="15">
        <f>SUMIFS('Lançamentos'!$E$2:$E$1001,'Lançamentos'!$D$2:$D$1001,"Saída",'Lançamentos'!$A$2:$A$1001,"&gt;="&amp;A13,'Lançamentos'!$A$2:$A$1001,"&lt;="&amp;EOMONTH(A13,0))</f>
        <v/>
      </c>
      <c r="D13" s="15">
        <f>INDEX('Cartão'!$H$4:$S$4,1,12)</f>
        <v/>
      </c>
      <c r="E13" s="15">
        <f>B13-C13-D13</f>
        <v/>
      </c>
    </row>
    <row r="14">
      <c r="A14" s="4" t="inlineStr">
        <is>
          <t>Ano</t>
        </is>
      </c>
      <c r="B14" s="27">
        <f>SUM(B2:B13)</f>
        <v/>
      </c>
      <c r="C14" s="27">
        <f>SUM(C2:C13)</f>
        <v/>
      </c>
      <c r="D14" s="27">
        <f>SUM(D2:D13)</f>
        <v/>
      </c>
      <c r="E14" s="27">
        <f>SUM(E2:E13)</f>
        <v/>
      </c>
    </row>
  </sheetData>
  <conditionalFormatting sqref="E2:E14">
    <cfRule type="cellIs" priority="1" operator="lessThan" dxfId="3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Calen (usecalen.com.br)</dc:creator>
  <dc:title>Planilha de controle financeiro</dc:title>
  <dcterms:created xsi:type="dcterms:W3CDTF">2026-09-23T05:50:00Z</dcterms:created>
  <dcterms:modified xsi:type="dcterms:W3CDTF">2026-09-23T05:50:00Z</dcterms:modified>
</cp:coreProperties>
</file>